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74088eb942648973/Escritorio/ANDREA 2024/CARGAS 3ER TRIMESTRE 2024/XXXII/PARA CARGA/"/>
    </mc:Choice>
  </mc:AlternateContent>
  <xr:revisionPtr revIDLastSave="1" documentId="11_F04A067265929BF0C0ACD0950EC466F3CF77B61B" xr6:coauthVersionLast="47" xr6:coauthVersionMax="47" xr10:uidLastSave="{9BF8E50D-6997-49E2-B8B6-8D18C42B7987}"/>
  <bookViews>
    <workbookView xWindow="-110" yWindow="-110" windowWidth="19420" windowHeight="10300" xr2:uid="{00000000-000D-0000-FFFF-FFFF00000000}"/>
  </bookViews>
  <sheets>
    <sheet name="Sociodemográficos SI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vjX31VBGuAeB7bc9DKLxlY7gtK1po/XJ/Wa0yvrp2+A="/>
    </ext>
  </extLst>
</workbook>
</file>

<file path=xl/calcChain.xml><?xml version="1.0" encoding="utf-8"?>
<calcChain xmlns="http://schemas.openxmlformats.org/spreadsheetml/2006/main">
  <c r="AK93" i="1" l="1"/>
  <c r="AJ93" i="1"/>
  <c r="AI93" i="1"/>
  <c r="AH93" i="1"/>
  <c r="AG93" i="1"/>
  <c r="AF93" i="1"/>
  <c r="AD93" i="1"/>
  <c r="AB93" i="1"/>
  <c r="Z93" i="1"/>
  <c r="X93" i="1"/>
  <c r="Y95" i="1" s="1"/>
  <c r="V93" i="1"/>
  <c r="W95" i="1" s="1"/>
  <c r="T93" i="1"/>
  <c r="U95" i="1" s="1"/>
  <c r="R93" i="1"/>
  <c r="S95" i="1" s="1"/>
  <c r="P93" i="1"/>
  <c r="Q95" i="1" s="1"/>
  <c r="N93" i="1"/>
  <c r="O95" i="1" s="1"/>
  <c r="L93" i="1"/>
  <c r="M95" i="1" s="1"/>
  <c r="J93" i="1"/>
  <c r="K95" i="1" s="1"/>
  <c r="H93" i="1"/>
  <c r="I95" i="1" s="1"/>
  <c r="F93" i="1"/>
  <c r="G95" i="1" s="1"/>
  <c r="D93" i="1"/>
  <c r="E95" i="1" s="1"/>
  <c r="B93" i="1"/>
  <c r="C95" i="1" s="1"/>
  <c r="AE92" i="1"/>
  <c r="AC92" i="1"/>
  <c r="AA92" i="1"/>
  <c r="Y92" i="1"/>
  <c r="W92" i="1"/>
  <c r="U92" i="1"/>
  <c r="S92" i="1"/>
  <c r="Q92" i="1"/>
  <c r="O92" i="1"/>
  <c r="M92" i="1"/>
  <c r="K92" i="1"/>
  <c r="I92" i="1"/>
  <c r="G92" i="1"/>
  <c r="AE91" i="1"/>
  <c r="AC91" i="1"/>
  <c r="AA91" i="1"/>
  <c r="Y91" i="1"/>
  <c r="W91" i="1"/>
  <c r="U91" i="1"/>
  <c r="S91" i="1"/>
  <c r="Q91" i="1"/>
  <c r="O91" i="1"/>
  <c r="M91" i="1"/>
  <c r="K91" i="1"/>
  <c r="I91" i="1"/>
  <c r="G91" i="1"/>
  <c r="E91" i="1"/>
  <c r="C91" i="1"/>
  <c r="AE90" i="1"/>
  <c r="AC90" i="1"/>
  <c r="AA90" i="1"/>
  <c r="Y90" i="1"/>
  <c r="W90" i="1"/>
  <c r="U90" i="1"/>
  <c r="S90" i="1"/>
  <c r="Q90" i="1"/>
  <c r="O90" i="1"/>
  <c r="M90" i="1"/>
  <c r="K90" i="1"/>
  <c r="I90" i="1"/>
  <c r="G90" i="1"/>
  <c r="E90" i="1"/>
  <c r="C90" i="1"/>
  <c r="AE89" i="1"/>
  <c r="AC89" i="1"/>
  <c r="AA89" i="1"/>
  <c r="Y89" i="1"/>
  <c r="W89" i="1"/>
  <c r="U89" i="1"/>
  <c r="S89" i="1"/>
  <c r="Q89" i="1"/>
  <c r="O89" i="1"/>
  <c r="M89" i="1"/>
  <c r="K89" i="1"/>
  <c r="I89" i="1"/>
  <c r="G89" i="1"/>
  <c r="E89" i="1"/>
  <c r="C89" i="1"/>
  <c r="AE88" i="1"/>
  <c r="AC88" i="1"/>
  <c r="AA88" i="1"/>
  <c r="Y88" i="1"/>
  <c r="W88" i="1"/>
  <c r="U88" i="1"/>
  <c r="S88" i="1"/>
  <c r="Q88" i="1"/>
  <c r="O88" i="1"/>
  <c r="M88" i="1"/>
  <c r="K88" i="1"/>
  <c r="I88" i="1"/>
  <c r="G88" i="1"/>
  <c r="E88" i="1"/>
  <c r="C88" i="1"/>
  <c r="AE87" i="1"/>
  <c r="AC87" i="1"/>
  <c r="AA87" i="1"/>
  <c r="Y87" i="1"/>
  <c r="W87" i="1"/>
  <c r="U87" i="1"/>
  <c r="S87" i="1"/>
  <c r="Q87" i="1"/>
  <c r="O87" i="1"/>
  <c r="M87" i="1"/>
  <c r="K87" i="1"/>
  <c r="I87" i="1"/>
  <c r="G87" i="1"/>
  <c r="E87" i="1"/>
  <c r="C87" i="1"/>
  <c r="AE86" i="1"/>
  <c r="AC86" i="1"/>
  <c r="AA86" i="1"/>
  <c r="Y86" i="1"/>
  <c r="W86" i="1"/>
  <c r="U86" i="1"/>
  <c r="S86" i="1"/>
  <c r="Q86" i="1"/>
  <c r="O86" i="1"/>
  <c r="M86" i="1"/>
  <c r="K86" i="1"/>
  <c r="I86" i="1"/>
  <c r="G86" i="1"/>
  <c r="E86" i="1"/>
  <c r="C86" i="1"/>
  <c r="AE85" i="1"/>
  <c r="AC85" i="1"/>
  <c r="AA85" i="1"/>
  <c r="Y85" i="1"/>
  <c r="W85" i="1"/>
  <c r="U85" i="1"/>
  <c r="S85" i="1"/>
  <c r="Q85" i="1"/>
  <c r="O85" i="1"/>
  <c r="M85" i="1"/>
  <c r="K85" i="1"/>
  <c r="I85" i="1"/>
  <c r="G85" i="1"/>
  <c r="E85" i="1"/>
  <c r="C85" i="1"/>
  <c r="AE84" i="1"/>
  <c r="AC84" i="1"/>
  <c r="AA84" i="1"/>
  <c r="Y84" i="1"/>
  <c r="W84" i="1"/>
  <c r="U84" i="1"/>
  <c r="S84" i="1"/>
  <c r="Q84" i="1"/>
  <c r="O84" i="1"/>
  <c r="M84" i="1"/>
  <c r="K84" i="1"/>
  <c r="I84" i="1"/>
  <c r="G84" i="1"/>
  <c r="E84" i="1"/>
  <c r="C84" i="1"/>
  <c r="AE83" i="1"/>
  <c r="AC83" i="1"/>
  <c r="AA83" i="1"/>
  <c r="Y83" i="1"/>
  <c r="W83" i="1"/>
  <c r="U83" i="1"/>
  <c r="S83" i="1"/>
  <c r="Q83" i="1"/>
  <c r="O83" i="1"/>
  <c r="M83" i="1"/>
  <c r="K83" i="1"/>
  <c r="I83" i="1"/>
  <c r="G83" i="1"/>
  <c r="E83" i="1"/>
  <c r="C83" i="1"/>
  <c r="AE82" i="1"/>
  <c r="AC82" i="1"/>
  <c r="AA82" i="1"/>
  <c r="Y82" i="1"/>
  <c r="W82" i="1"/>
  <c r="U82" i="1"/>
  <c r="S82" i="1"/>
  <c r="Q82" i="1"/>
  <c r="O82" i="1"/>
  <c r="M82" i="1"/>
  <c r="K82" i="1"/>
  <c r="I82" i="1"/>
  <c r="G82" i="1"/>
  <c r="E82" i="1"/>
  <c r="C82" i="1"/>
  <c r="AE81" i="1"/>
  <c r="AC81" i="1"/>
  <c r="AA81" i="1"/>
  <c r="Y81" i="1"/>
  <c r="W81" i="1"/>
  <c r="U81" i="1"/>
  <c r="S81" i="1"/>
  <c r="Q81" i="1"/>
  <c r="O81" i="1"/>
  <c r="M81" i="1"/>
  <c r="K81" i="1"/>
  <c r="I81" i="1"/>
  <c r="G81" i="1"/>
  <c r="E81" i="1"/>
  <c r="C81" i="1"/>
  <c r="AE80" i="1"/>
  <c r="AC80" i="1"/>
  <c r="AA80" i="1"/>
  <c r="Y80" i="1"/>
  <c r="W80" i="1"/>
  <c r="U80" i="1"/>
  <c r="S80" i="1"/>
  <c r="Q80" i="1"/>
  <c r="O80" i="1"/>
  <c r="M80" i="1"/>
  <c r="K80" i="1"/>
  <c r="I80" i="1"/>
  <c r="G80" i="1"/>
  <c r="E80" i="1"/>
  <c r="C80" i="1"/>
  <c r="AE79" i="1"/>
  <c r="AC79" i="1"/>
  <c r="AA79" i="1"/>
  <c r="Y79" i="1"/>
  <c r="W79" i="1"/>
  <c r="U79" i="1"/>
  <c r="S79" i="1"/>
  <c r="Q79" i="1"/>
  <c r="O79" i="1"/>
  <c r="M79" i="1"/>
  <c r="K79" i="1"/>
  <c r="I79" i="1"/>
  <c r="G79" i="1"/>
  <c r="E79" i="1"/>
  <c r="C79" i="1"/>
  <c r="AE78" i="1"/>
  <c r="AC78" i="1"/>
  <c r="AA78" i="1"/>
  <c r="Y78" i="1"/>
  <c r="W78" i="1"/>
  <c r="U78" i="1"/>
  <c r="S78" i="1"/>
  <c r="Q78" i="1"/>
  <c r="O78" i="1"/>
  <c r="M78" i="1"/>
  <c r="K78" i="1"/>
  <c r="I78" i="1"/>
  <c r="G78" i="1"/>
  <c r="E78" i="1"/>
  <c r="C78" i="1"/>
  <c r="AE77" i="1"/>
  <c r="AC77" i="1"/>
  <c r="AA77" i="1"/>
  <c r="Y77" i="1"/>
  <c r="W77" i="1"/>
  <c r="U77" i="1"/>
  <c r="S77" i="1"/>
  <c r="Q77" i="1"/>
  <c r="O77" i="1"/>
  <c r="M77" i="1"/>
  <c r="K77" i="1"/>
  <c r="I77" i="1"/>
  <c r="G77" i="1"/>
  <c r="E77" i="1"/>
  <c r="C77" i="1"/>
  <c r="AE76" i="1"/>
  <c r="AC76" i="1"/>
  <c r="AA76" i="1"/>
  <c r="Y76" i="1"/>
  <c r="W76" i="1"/>
  <c r="U76" i="1"/>
  <c r="S76" i="1"/>
  <c r="Q76" i="1"/>
  <c r="O76" i="1"/>
  <c r="M76" i="1"/>
  <c r="K76" i="1"/>
  <c r="I76" i="1"/>
  <c r="G76" i="1"/>
  <c r="E76" i="1"/>
  <c r="C76" i="1"/>
  <c r="AE75" i="1"/>
  <c r="AC75" i="1"/>
  <c r="AA75" i="1"/>
  <c r="Y75" i="1"/>
  <c r="W75" i="1"/>
  <c r="U75" i="1"/>
  <c r="S75" i="1"/>
  <c r="Q75" i="1"/>
  <c r="O75" i="1"/>
  <c r="M75" i="1"/>
  <c r="K75" i="1"/>
  <c r="I75" i="1"/>
  <c r="G75" i="1"/>
  <c r="E75" i="1"/>
  <c r="C75" i="1"/>
  <c r="AE74" i="1"/>
  <c r="AC74" i="1"/>
  <c r="AA74" i="1"/>
  <c r="Y74" i="1"/>
  <c r="W74" i="1"/>
  <c r="U74" i="1"/>
  <c r="S74" i="1"/>
  <c r="Q74" i="1"/>
  <c r="O74" i="1"/>
  <c r="M74" i="1"/>
  <c r="K74" i="1"/>
  <c r="I74" i="1"/>
  <c r="G74" i="1"/>
  <c r="E74" i="1"/>
  <c r="C74" i="1"/>
  <c r="AE73" i="1"/>
  <c r="AC73" i="1"/>
  <c r="AA73" i="1"/>
  <c r="Y73" i="1"/>
  <c r="W73" i="1"/>
  <c r="U73" i="1"/>
  <c r="S73" i="1"/>
  <c r="Q73" i="1"/>
  <c r="O73" i="1"/>
  <c r="M73" i="1"/>
  <c r="K73" i="1"/>
  <c r="I73" i="1"/>
  <c r="G73" i="1"/>
  <c r="E73" i="1"/>
  <c r="C73" i="1"/>
  <c r="AE72" i="1"/>
  <c r="AC72" i="1"/>
  <c r="AA72" i="1"/>
  <c r="Y72" i="1"/>
  <c r="W72" i="1"/>
  <c r="U72" i="1"/>
  <c r="S72" i="1"/>
  <c r="Q72" i="1"/>
  <c r="O72" i="1"/>
  <c r="M72" i="1"/>
  <c r="K72" i="1"/>
  <c r="I72" i="1"/>
  <c r="G72" i="1"/>
  <c r="E72" i="1"/>
  <c r="C72" i="1"/>
  <c r="AE71" i="1"/>
  <c r="AC71" i="1"/>
  <c r="AA71" i="1"/>
  <c r="Y71" i="1"/>
  <c r="W71" i="1"/>
  <c r="U71" i="1"/>
  <c r="S71" i="1"/>
  <c r="Q71" i="1"/>
  <c r="O71" i="1"/>
  <c r="M71" i="1"/>
  <c r="K71" i="1"/>
  <c r="I71" i="1"/>
  <c r="G71" i="1"/>
  <c r="E71" i="1"/>
  <c r="C71" i="1"/>
  <c r="AE70" i="1"/>
  <c r="AC70" i="1"/>
  <c r="AA70" i="1"/>
  <c r="Y70" i="1"/>
  <c r="W70" i="1"/>
  <c r="U70" i="1"/>
  <c r="S70" i="1"/>
  <c r="Q70" i="1"/>
  <c r="O70" i="1"/>
  <c r="M70" i="1"/>
  <c r="K70" i="1"/>
  <c r="I70" i="1"/>
  <c r="G70" i="1"/>
  <c r="E70" i="1"/>
  <c r="C70" i="1"/>
  <c r="AE69" i="1"/>
  <c r="AC69" i="1"/>
  <c r="AA69" i="1"/>
  <c r="Y69" i="1"/>
  <c r="W69" i="1"/>
  <c r="U69" i="1"/>
  <c r="S69" i="1"/>
  <c r="Q69" i="1"/>
  <c r="O69" i="1"/>
  <c r="M69" i="1"/>
  <c r="K69" i="1"/>
  <c r="I69" i="1"/>
  <c r="G69" i="1"/>
  <c r="E69" i="1"/>
  <c r="C69" i="1"/>
  <c r="AE68" i="1"/>
  <c r="AC68" i="1"/>
  <c r="AA68" i="1"/>
  <c r="Y68" i="1"/>
  <c r="W68" i="1"/>
  <c r="U68" i="1"/>
  <c r="S68" i="1"/>
  <c r="Q68" i="1"/>
  <c r="O68" i="1"/>
  <c r="M68" i="1"/>
  <c r="K68" i="1"/>
  <c r="I68" i="1"/>
  <c r="G68" i="1"/>
  <c r="E68" i="1"/>
  <c r="C68" i="1"/>
  <c r="AE67" i="1"/>
  <c r="AC67" i="1"/>
  <c r="AA67" i="1"/>
  <c r="Y67" i="1"/>
  <c r="W67" i="1"/>
  <c r="U67" i="1"/>
  <c r="S67" i="1"/>
  <c r="Q67" i="1"/>
  <c r="O67" i="1"/>
  <c r="M67" i="1"/>
  <c r="K67" i="1"/>
  <c r="I67" i="1"/>
  <c r="G67" i="1"/>
  <c r="E67" i="1"/>
  <c r="C67" i="1"/>
  <c r="AE66" i="1"/>
  <c r="AC66" i="1"/>
  <c r="AA66" i="1"/>
  <c r="Y66" i="1"/>
  <c r="W66" i="1"/>
  <c r="U66" i="1"/>
  <c r="S66" i="1"/>
  <c r="Q66" i="1"/>
  <c r="O66" i="1"/>
  <c r="M66" i="1"/>
  <c r="K66" i="1"/>
  <c r="I66" i="1"/>
  <c r="G66" i="1"/>
  <c r="E66" i="1"/>
  <c r="C66" i="1"/>
  <c r="AE65" i="1"/>
  <c r="AC65" i="1"/>
  <c r="AA65" i="1"/>
  <c r="Y65" i="1"/>
  <c r="W65" i="1"/>
  <c r="U65" i="1"/>
  <c r="S65" i="1"/>
  <c r="Q65" i="1"/>
  <c r="O65" i="1"/>
  <c r="M65" i="1"/>
  <c r="K65" i="1"/>
  <c r="I65" i="1"/>
  <c r="G65" i="1"/>
  <c r="E65" i="1"/>
  <c r="C65" i="1"/>
  <c r="AE64" i="1"/>
  <c r="AC64" i="1"/>
  <c r="AA64" i="1"/>
  <c r="Y64" i="1"/>
  <c r="W64" i="1"/>
  <c r="U64" i="1"/>
  <c r="S64" i="1"/>
  <c r="Q64" i="1"/>
  <c r="O64" i="1"/>
  <c r="M64" i="1"/>
  <c r="K64" i="1"/>
  <c r="I64" i="1"/>
  <c r="G64" i="1"/>
  <c r="E64" i="1"/>
  <c r="C64" i="1"/>
  <c r="AE63" i="1"/>
  <c r="AC63" i="1"/>
  <c r="AA63" i="1"/>
  <c r="Y63" i="1"/>
  <c r="W63" i="1"/>
  <c r="U63" i="1"/>
  <c r="S63" i="1"/>
  <c r="Q63" i="1"/>
  <c r="O63" i="1"/>
  <c r="M63" i="1"/>
  <c r="K63" i="1"/>
  <c r="I63" i="1"/>
  <c r="G63" i="1"/>
  <c r="E63" i="1"/>
  <c r="C63" i="1"/>
  <c r="AE62" i="1"/>
  <c r="AC62" i="1"/>
  <c r="AA62" i="1"/>
  <c r="Y62" i="1"/>
  <c r="W62" i="1"/>
  <c r="U62" i="1"/>
  <c r="S62" i="1"/>
  <c r="Q62" i="1"/>
  <c r="O62" i="1"/>
  <c r="M62" i="1"/>
  <c r="K62" i="1"/>
  <c r="I62" i="1"/>
  <c r="G62" i="1"/>
  <c r="E62" i="1"/>
  <c r="C62" i="1"/>
  <c r="AE61" i="1"/>
  <c r="AC61" i="1"/>
  <c r="AA61" i="1"/>
  <c r="Y61" i="1"/>
  <c r="W61" i="1"/>
  <c r="U61" i="1"/>
  <c r="S61" i="1"/>
  <c r="Q61" i="1"/>
  <c r="O61" i="1"/>
  <c r="M61" i="1"/>
  <c r="K61" i="1"/>
  <c r="I61" i="1"/>
  <c r="G61" i="1"/>
  <c r="E61" i="1"/>
  <c r="C61" i="1"/>
  <c r="AE60" i="1"/>
  <c r="AE93" i="1" s="1"/>
  <c r="AC60" i="1"/>
  <c r="AC93" i="1" s="1"/>
  <c r="AA60" i="1"/>
  <c r="AA93" i="1" s="1"/>
  <c r="Y60" i="1"/>
  <c r="Y93" i="1" s="1"/>
  <c r="W60" i="1"/>
  <c r="W93" i="1" s="1"/>
  <c r="U60" i="1"/>
  <c r="U93" i="1" s="1"/>
  <c r="S60" i="1"/>
  <c r="S93" i="1" s="1"/>
  <c r="Q60" i="1"/>
  <c r="Q93" i="1" s="1"/>
  <c r="O60" i="1"/>
  <c r="O93" i="1" s="1"/>
  <c r="M60" i="1"/>
  <c r="M93" i="1" s="1"/>
  <c r="K60" i="1"/>
  <c r="K93" i="1" s="1"/>
  <c r="I60" i="1"/>
  <c r="I93" i="1" s="1"/>
  <c r="G60" i="1"/>
  <c r="G93" i="1" s="1"/>
  <c r="E60" i="1"/>
  <c r="E93" i="1" s="1"/>
  <c r="C60" i="1"/>
  <c r="C93" i="1" s="1"/>
  <c r="Y55" i="1"/>
  <c r="U55" i="1"/>
  <c r="S55" i="1"/>
  <c r="Q55" i="1"/>
  <c r="M55" i="1"/>
  <c r="I55" i="1"/>
  <c r="E55" i="1"/>
  <c r="C55" i="1"/>
  <c r="AH53" i="1"/>
  <c r="AF53" i="1"/>
  <c r="AD53" i="1"/>
  <c r="AE51" i="1" s="1"/>
  <c r="AB53" i="1"/>
  <c r="AC46" i="1" s="1"/>
  <c r="Z53" i="1"/>
  <c r="AA51" i="1" s="1"/>
  <c r="X53" i="1"/>
  <c r="V53" i="1"/>
  <c r="W47" i="1" s="1"/>
  <c r="T53" i="1"/>
  <c r="U50" i="1" s="1"/>
  <c r="R53" i="1"/>
  <c r="P53" i="1"/>
  <c r="N53" i="1"/>
  <c r="O55" i="1" s="1"/>
  <c r="L53" i="1"/>
  <c r="M46" i="1" s="1"/>
  <c r="J53" i="1"/>
  <c r="K55" i="1" s="1"/>
  <c r="H53" i="1"/>
  <c r="F53" i="1"/>
  <c r="G47" i="1" s="1"/>
  <c r="D53" i="1"/>
  <c r="E50" i="1" s="1"/>
  <c r="B53" i="1"/>
  <c r="AJ52" i="1"/>
  <c r="AI52" i="1"/>
  <c r="AG52" i="1"/>
  <c r="AE52" i="1"/>
  <c r="AC52" i="1"/>
  <c r="AA52" i="1"/>
  <c r="Y52" i="1"/>
  <c r="W52" i="1"/>
  <c r="S52" i="1"/>
  <c r="Q52" i="1"/>
  <c r="O52" i="1"/>
  <c r="M52" i="1"/>
  <c r="K52" i="1"/>
  <c r="I52" i="1"/>
  <c r="G52" i="1"/>
  <c r="C52" i="1"/>
  <c r="AJ51" i="1"/>
  <c r="AI51" i="1"/>
  <c r="AG51" i="1"/>
  <c r="AC51" i="1"/>
  <c r="Y51" i="1"/>
  <c r="W51" i="1"/>
  <c r="U51" i="1"/>
  <c r="S51" i="1"/>
  <c r="Q51" i="1"/>
  <c r="M51" i="1"/>
  <c r="I51" i="1"/>
  <c r="G51" i="1"/>
  <c r="E51" i="1"/>
  <c r="C51" i="1"/>
  <c r="AJ50" i="1"/>
  <c r="AI50" i="1"/>
  <c r="AG50" i="1"/>
  <c r="AE50" i="1"/>
  <c r="AC50" i="1"/>
  <c r="AA50" i="1"/>
  <c r="Y50" i="1"/>
  <c r="W50" i="1"/>
  <c r="S50" i="1"/>
  <c r="Q50" i="1"/>
  <c r="O50" i="1"/>
  <c r="M50" i="1"/>
  <c r="K50" i="1"/>
  <c r="I50" i="1"/>
  <c r="G50" i="1"/>
  <c r="C50" i="1"/>
  <c r="AJ49" i="1"/>
  <c r="AI49" i="1"/>
  <c r="AG49" i="1"/>
  <c r="AE49" i="1"/>
  <c r="AC49" i="1"/>
  <c r="AA49" i="1"/>
  <c r="Y49" i="1"/>
  <c r="U49" i="1"/>
  <c r="S49" i="1"/>
  <c r="Q49" i="1"/>
  <c r="O49" i="1"/>
  <c r="M49" i="1"/>
  <c r="K49" i="1"/>
  <c r="I49" i="1"/>
  <c r="E49" i="1"/>
  <c r="C49" i="1"/>
  <c r="AJ48" i="1"/>
  <c r="AI48" i="1"/>
  <c r="AG48" i="1"/>
  <c r="AE48" i="1"/>
  <c r="AA48" i="1"/>
  <c r="Y48" i="1"/>
  <c r="W48" i="1"/>
  <c r="U48" i="1"/>
  <c r="S48" i="1"/>
  <c r="Q48" i="1"/>
  <c r="O48" i="1"/>
  <c r="K48" i="1"/>
  <c r="I48" i="1"/>
  <c r="G48" i="1"/>
  <c r="E48" i="1"/>
  <c r="C48" i="1"/>
  <c r="AJ47" i="1"/>
  <c r="AI47" i="1"/>
  <c r="AG47" i="1"/>
  <c r="AE47" i="1"/>
  <c r="AC47" i="1"/>
  <c r="AA47" i="1"/>
  <c r="Y47" i="1"/>
  <c r="U47" i="1"/>
  <c r="S47" i="1"/>
  <c r="Q47" i="1"/>
  <c r="O47" i="1"/>
  <c r="M47" i="1"/>
  <c r="K47" i="1"/>
  <c r="I47" i="1"/>
  <c r="E47" i="1"/>
  <c r="C47" i="1"/>
  <c r="AJ46" i="1"/>
  <c r="AI46" i="1"/>
  <c r="AG46" i="1"/>
  <c r="AE46" i="1"/>
  <c r="AA46" i="1"/>
  <c r="Y46" i="1"/>
  <c r="W46" i="1"/>
  <c r="U46" i="1"/>
  <c r="S46" i="1"/>
  <c r="Q46" i="1"/>
  <c r="O46" i="1"/>
  <c r="K46" i="1"/>
  <c r="I46" i="1"/>
  <c r="G46" i="1"/>
  <c r="E46" i="1"/>
  <c r="C46" i="1"/>
  <c r="AJ45" i="1"/>
  <c r="AI45" i="1"/>
  <c r="AG45" i="1"/>
  <c r="AC45" i="1"/>
  <c r="AA45" i="1"/>
  <c r="Y45" i="1"/>
  <c r="W45" i="1"/>
  <c r="U45" i="1"/>
  <c r="S45" i="1"/>
  <c r="Q45" i="1"/>
  <c r="M45" i="1"/>
  <c r="K45" i="1"/>
  <c r="I45" i="1"/>
  <c r="G45" i="1"/>
  <c r="E45" i="1"/>
  <c r="C45" i="1"/>
  <c r="AJ44" i="1"/>
  <c r="AI44" i="1"/>
  <c r="AI53" i="1" s="1"/>
  <c r="AG44" i="1"/>
  <c r="AE44" i="1"/>
  <c r="AC44" i="1"/>
  <c r="AA44" i="1"/>
  <c r="AA53" i="1" s="1"/>
  <c r="Y44" i="1"/>
  <c r="W44" i="1"/>
  <c r="S44" i="1"/>
  <c r="S53" i="1" s="1"/>
  <c r="Q44" i="1"/>
  <c r="O44" i="1"/>
  <c r="M44" i="1"/>
  <c r="K44" i="1"/>
  <c r="I44" i="1"/>
  <c r="G44" i="1"/>
  <c r="C44" i="1"/>
  <c r="C53" i="1" s="1"/>
  <c r="AJ43" i="1"/>
  <c r="AI43" i="1"/>
  <c r="AG43" i="1"/>
  <c r="AG53" i="1" s="1"/>
  <c r="AC43" i="1"/>
  <c r="AA43" i="1"/>
  <c r="Y43" i="1"/>
  <c r="Y53" i="1" s="1"/>
  <c r="W43" i="1"/>
  <c r="U43" i="1"/>
  <c r="S43" i="1"/>
  <c r="Q43" i="1"/>
  <c r="Q53" i="1" s="1"/>
  <c r="M43" i="1"/>
  <c r="K43" i="1"/>
  <c r="I43" i="1"/>
  <c r="I53" i="1" s="1"/>
  <c r="G43" i="1"/>
  <c r="E43" i="1"/>
  <c r="C43" i="1"/>
  <c r="AG38" i="1"/>
  <c r="AF38" i="1"/>
  <c r="AF55" i="1" s="1"/>
  <c r="Y38" i="1"/>
  <c r="U38" i="1"/>
  <c r="S38" i="1"/>
  <c r="Q38" i="1"/>
  <c r="M38" i="1"/>
  <c r="I38" i="1"/>
  <c r="E38" i="1"/>
  <c r="C38" i="1"/>
  <c r="AK36" i="1"/>
  <c r="AJ36" i="1"/>
  <c r="AI36" i="1"/>
  <c r="AH36" i="1"/>
  <c r="AG36" i="1"/>
  <c r="AF36" i="1"/>
  <c r="AD36" i="1"/>
  <c r="AE32" i="1" s="1"/>
  <c r="AB36" i="1"/>
  <c r="Z36" i="1"/>
  <c r="X36" i="1"/>
  <c r="Y35" i="1" s="1"/>
  <c r="V36" i="1"/>
  <c r="W38" i="1" s="1"/>
  <c r="T36" i="1"/>
  <c r="R36" i="1"/>
  <c r="S34" i="1" s="1"/>
  <c r="P36" i="1"/>
  <c r="Q31" i="1" s="1"/>
  <c r="N36" i="1"/>
  <c r="O38" i="1" s="1"/>
  <c r="L36" i="1"/>
  <c r="J36" i="1"/>
  <c r="K38" i="1" s="1"/>
  <c r="H36" i="1"/>
  <c r="I35" i="1" s="1"/>
  <c r="F36" i="1"/>
  <c r="G38" i="1" s="1"/>
  <c r="D36" i="1"/>
  <c r="B36" i="1"/>
  <c r="C34" i="1" s="1"/>
  <c r="AE35" i="1"/>
  <c r="AC35" i="1"/>
  <c r="AA35" i="1"/>
  <c r="W35" i="1"/>
  <c r="U35" i="1"/>
  <c r="S35" i="1"/>
  <c r="O35" i="1"/>
  <c r="M35" i="1"/>
  <c r="K35" i="1"/>
  <c r="G35" i="1"/>
  <c r="E35" i="1"/>
  <c r="C35" i="1"/>
  <c r="AC34" i="1"/>
  <c r="AA34" i="1"/>
  <c r="Y34" i="1"/>
  <c r="W34" i="1"/>
  <c r="U34" i="1"/>
  <c r="M34" i="1"/>
  <c r="K34" i="1"/>
  <c r="I34" i="1"/>
  <c r="G34" i="1"/>
  <c r="E34" i="1"/>
  <c r="AE33" i="1"/>
  <c r="AC33" i="1"/>
  <c r="AA33" i="1"/>
  <c r="Y33" i="1"/>
  <c r="W33" i="1"/>
  <c r="U33" i="1"/>
  <c r="S33" i="1"/>
  <c r="O33" i="1"/>
  <c r="M33" i="1"/>
  <c r="K33" i="1"/>
  <c r="I33" i="1"/>
  <c r="G33" i="1"/>
  <c r="E33" i="1"/>
  <c r="C33" i="1"/>
  <c r="AC32" i="1"/>
  <c r="AA32" i="1"/>
  <c r="Y32" i="1"/>
  <c r="W32" i="1"/>
  <c r="U32" i="1"/>
  <c r="S32" i="1"/>
  <c r="Q32" i="1"/>
  <c r="M32" i="1"/>
  <c r="K32" i="1"/>
  <c r="I32" i="1"/>
  <c r="G32" i="1"/>
  <c r="E32" i="1"/>
  <c r="C32" i="1"/>
  <c r="AE31" i="1"/>
  <c r="AC31" i="1"/>
  <c r="AA31" i="1"/>
  <c r="AA36" i="1" s="1"/>
  <c r="W31" i="1"/>
  <c r="U31" i="1"/>
  <c r="S31" i="1"/>
  <c r="O31" i="1"/>
  <c r="M31" i="1"/>
  <c r="K31" i="1"/>
  <c r="K36" i="1" s="1"/>
  <c r="G31" i="1"/>
  <c r="E31" i="1"/>
  <c r="C31" i="1"/>
  <c r="AE30" i="1"/>
  <c r="AC30" i="1"/>
  <c r="AC36" i="1" s="1"/>
  <c r="AA30" i="1"/>
  <c r="U30" i="1"/>
  <c r="U36" i="1" s="1"/>
  <c r="S30" i="1"/>
  <c r="S36" i="1" s="1"/>
  <c r="Q30" i="1"/>
  <c r="O30" i="1"/>
  <c r="M30" i="1"/>
  <c r="M36" i="1" s="1"/>
  <c r="K30" i="1"/>
  <c r="E30" i="1"/>
  <c r="E36" i="1" s="1"/>
  <c r="C30" i="1"/>
  <c r="C36" i="1" s="1"/>
  <c r="AI25" i="1"/>
  <c r="AH25" i="1"/>
  <c r="AH38" i="1" s="1"/>
  <c r="AG25" i="1"/>
  <c r="AF25" i="1"/>
  <c r="AE25" i="1"/>
  <c r="AD25" i="1"/>
  <c r="AD38" i="1" s="1"/>
  <c r="AC25" i="1"/>
  <c r="AB25" i="1"/>
  <c r="AB38" i="1" s="1"/>
  <c r="AA25" i="1"/>
  <c r="Z25" i="1"/>
  <c r="Z38" i="1" s="1"/>
  <c r="Y25" i="1"/>
  <c r="U25" i="1"/>
  <c r="S25" i="1"/>
  <c r="Q25" i="1"/>
  <c r="M25" i="1"/>
  <c r="I25" i="1"/>
  <c r="E25" i="1"/>
  <c r="C25" i="1"/>
  <c r="AH23" i="1"/>
  <c r="AF23" i="1"/>
  <c r="AD23" i="1"/>
  <c r="AE19" i="1" s="1"/>
  <c r="AB23" i="1"/>
  <c r="AC16" i="1" s="1"/>
  <c r="Z23" i="1"/>
  <c r="X23" i="1"/>
  <c r="V23" i="1"/>
  <c r="W17" i="1" s="1"/>
  <c r="T23" i="1"/>
  <c r="U20" i="1" s="1"/>
  <c r="R23" i="1"/>
  <c r="P23" i="1"/>
  <c r="N23" i="1"/>
  <c r="O25" i="1" s="1"/>
  <c r="L23" i="1"/>
  <c r="M16" i="1" s="1"/>
  <c r="J23" i="1"/>
  <c r="K25" i="1" s="1"/>
  <c r="H23" i="1"/>
  <c r="F23" i="1"/>
  <c r="G17" i="1" s="1"/>
  <c r="D23" i="1"/>
  <c r="E20" i="1" s="1"/>
  <c r="B23" i="1"/>
  <c r="AJ22" i="1"/>
  <c r="AI22" i="1"/>
  <c r="AG22" i="1"/>
  <c r="AE22" i="1"/>
  <c r="AC22" i="1"/>
  <c r="AA22" i="1"/>
  <c r="Y22" i="1"/>
  <c r="S22" i="1"/>
  <c r="Q22" i="1"/>
  <c r="O22" i="1"/>
  <c r="M22" i="1"/>
  <c r="K22" i="1"/>
  <c r="I22" i="1"/>
  <c r="C22" i="1"/>
  <c r="AJ21" i="1"/>
  <c r="AI21" i="1"/>
  <c r="AG21" i="1"/>
  <c r="AC21" i="1"/>
  <c r="AA21" i="1"/>
  <c r="Y21" i="1"/>
  <c r="W21" i="1"/>
  <c r="U21" i="1"/>
  <c r="S21" i="1"/>
  <c r="Q21" i="1"/>
  <c r="M21" i="1"/>
  <c r="K21" i="1"/>
  <c r="I21" i="1"/>
  <c r="G21" i="1"/>
  <c r="E21" i="1"/>
  <c r="C21" i="1"/>
  <c r="AJ20" i="1"/>
  <c r="AI20" i="1"/>
  <c r="AG20" i="1"/>
  <c r="AE20" i="1"/>
  <c r="AC20" i="1"/>
  <c r="AA20" i="1"/>
  <c r="Y20" i="1"/>
  <c r="W20" i="1"/>
  <c r="S20" i="1"/>
  <c r="Q20" i="1"/>
  <c r="O20" i="1"/>
  <c r="M20" i="1"/>
  <c r="K20" i="1"/>
  <c r="I20" i="1"/>
  <c r="G20" i="1"/>
  <c r="C20" i="1"/>
  <c r="AJ19" i="1"/>
  <c r="AI19" i="1"/>
  <c r="AG19" i="1"/>
  <c r="AC19" i="1"/>
  <c r="AA19" i="1"/>
  <c r="Y19" i="1"/>
  <c r="U19" i="1"/>
  <c r="S19" i="1"/>
  <c r="Q19" i="1"/>
  <c r="M19" i="1"/>
  <c r="K19" i="1"/>
  <c r="I19" i="1"/>
  <c r="E19" i="1"/>
  <c r="C19" i="1"/>
  <c r="AJ18" i="1"/>
  <c r="AI18" i="1"/>
  <c r="AG18" i="1"/>
  <c r="AA18" i="1"/>
  <c r="AA23" i="1" s="1"/>
  <c r="Y18" i="1"/>
  <c r="W18" i="1"/>
  <c r="U18" i="1"/>
  <c r="S18" i="1"/>
  <c r="Q18" i="1"/>
  <c r="K18" i="1"/>
  <c r="K23" i="1" s="1"/>
  <c r="I18" i="1"/>
  <c r="G18" i="1"/>
  <c r="E18" i="1"/>
  <c r="C18" i="1"/>
  <c r="AJ17" i="1"/>
  <c r="AI17" i="1"/>
  <c r="AG17" i="1"/>
  <c r="AE17" i="1"/>
  <c r="AC17" i="1"/>
  <c r="AA17" i="1"/>
  <c r="Y17" i="1"/>
  <c r="Y23" i="1" s="1"/>
  <c r="U17" i="1"/>
  <c r="S17" i="1"/>
  <c r="Q17" i="1"/>
  <c r="O17" i="1"/>
  <c r="M17" i="1"/>
  <c r="K17" i="1"/>
  <c r="I17" i="1"/>
  <c r="I23" i="1" s="1"/>
  <c r="E17" i="1"/>
  <c r="C17" i="1"/>
  <c r="AJ16" i="1"/>
  <c r="AJ23" i="1" s="1"/>
  <c r="AI16" i="1"/>
  <c r="AI23" i="1" s="1"/>
  <c r="AG16" i="1"/>
  <c r="AG23" i="1" s="1"/>
  <c r="AE16" i="1"/>
  <c r="AA16" i="1"/>
  <c r="Y16" i="1"/>
  <c r="W16" i="1"/>
  <c r="U16" i="1"/>
  <c r="S16" i="1"/>
  <c r="S23" i="1" s="1"/>
  <c r="Q16" i="1"/>
  <c r="Q23" i="1" s="1"/>
  <c r="O16" i="1"/>
  <c r="K16" i="1"/>
  <c r="I16" i="1"/>
  <c r="G16" i="1"/>
  <c r="E16" i="1"/>
  <c r="C16" i="1"/>
  <c r="C23" i="1" s="1"/>
  <c r="AJ11" i="1"/>
  <c r="AJ25" i="1" s="1"/>
  <c r="AJ38" i="1" s="1"/>
  <c r="AA11" i="1"/>
  <c r="Y11" i="1"/>
  <c r="W11" i="1"/>
  <c r="U11" i="1"/>
  <c r="Q11" i="1"/>
  <c r="K11" i="1"/>
  <c r="I11" i="1"/>
  <c r="G11" i="1"/>
  <c r="E11" i="1"/>
  <c r="AH9" i="1"/>
  <c r="AI11" i="1" s="1"/>
  <c r="AF9" i="1"/>
  <c r="AG11" i="1" s="1"/>
  <c r="AD9" i="1"/>
  <c r="AE7" i="1" s="1"/>
  <c r="AB9" i="1"/>
  <c r="AC11" i="1" s="1"/>
  <c r="Z9" i="1"/>
  <c r="AA7" i="1" s="1"/>
  <c r="Y9" i="1"/>
  <c r="X9" i="1"/>
  <c r="V9" i="1"/>
  <c r="T9" i="1"/>
  <c r="U8" i="1" s="1"/>
  <c r="S9" i="1"/>
  <c r="R9" i="1"/>
  <c r="S11" i="1" s="1"/>
  <c r="P9" i="1"/>
  <c r="N9" i="1"/>
  <c r="O11" i="1" s="1"/>
  <c r="L9" i="1"/>
  <c r="M11" i="1" s="1"/>
  <c r="J9" i="1"/>
  <c r="K7" i="1" s="1"/>
  <c r="K9" i="1" s="1"/>
  <c r="I9" i="1"/>
  <c r="H9" i="1"/>
  <c r="F9" i="1"/>
  <c r="D9" i="1"/>
  <c r="E8" i="1" s="1"/>
  <c r="C9" i="1"/>
  <c r="B9" i="1"/>
  <c r="C11" i="1" s="1"/>
  <c r="AJ8" i="1"/>
  <c r="AI8" i="1"/>
  <c r="AA8" i="1"/>
  <c r="Y8" i="1"/>
  <c r="W8" i="1"/>
  <c r="W9" i="1" s="1"/>
  <c r="S8" i="1"/>
  <c r="Q8" i="1"/>
  <c r="O8" i="1"/>
  <c r="M8" i="1"/>
  <c r="K8" i="1"/>
  <c r="I8" i="1"/>
  <c r="G8" i="1"/>
  <c r="G9" i="1" s="1"/>
  <c r="C8" i="1"/>
  <c r="AJ7" i="1"/>
  <c r="AJ9" i="1" s="1"/>
  <c r="AI7" i="1"/>
  <c r="AG7" i="1"/>
  <c r="AC7" i="1"/>
  <c r="Y7" i="1"/>
  <c r="W7" i="1"/>
  <c r="S7" i="1"/>
  <c r="Q7" i="1"/>
  <c r="Q9" i="1" s="1"/>
  <c r="O7" i="1"/>
  <c r="O9" i="1" s="1"/>
  <c r="M7" i="1"/>
  <c r="M9" i="1" s="1"/>
  <c r="I7" i="1"/>
  <c r="G7" i="1"/>
  <c r="C7" i="1"/>
  <c r="AB55" i="1" l="1"/>
  <c r="AC38" i="1"/>
  <c r="W53" i="1"/>
  <c r="AK11" i="1"/>
  <c r="AK8" i="1"/>
  <c r="AJ55" i="1"/>
  <c r="AJ95" i="1" s="1"/>
  <c r="AK95" i="1" s="1"/>
  <c r="AK38" i="1"/>
  <c r="AD55" i="1"/>
  <c r="AE38" i="1"/>
  <c r="M23" i="1"/>
  <c r="W23" i="1"/>
  <c r="AK17" i="1"/>
  <c r="Q36" i="1"/>
  <c r="AF95" i="1"/>
  <c r="AG95" i="1" s="1"/>
  <c r="AG55" i="1"/>
  <c r="AK25" i="1"/>
  <c r="AK18" i="1"/>
  <c r="AK20" i="1"/>
  <c r="AK22" i="1"/>
  <c r="AK19" i="1"/>
  <c r="AK21" i="1"/>
  <c r="Z55" i="1"/>
  <c r="AA38" i="1"/>
  <c r="AH55" i="1"/>
  <c r="AI38" i="1"/>
  <c r="AK16" i="1"/>
  <c r="AC8" i="1"/>
  <c r="E7" i="1"/>
  <c r="E9" i="1" s="1"/>
  <c r="AK7" i="1"/>
  <c r="AG8" i="1"/>
  <c r="AE11" i="1"/>
  <c r="M18" i="1"/>
  <c r="AC18" i="1"/>
  <c r="AC23" i="1" s="1"/>
  <c r="G19" i="1"/>
  <c r="G23" i="1" s="1"/>
  <c r="W19" i="1"/>
  <c r="E22" i="1"/>
  <c r="E23" i="1" s="1"/>
  <c r="U22" i="1"/>
  <c r="U23" i="1" s="1"/>
  <c r="G25" i="1"/>
  <c r="W25" i="1"/>
  <c r="G30" i="1"/>
  <c r="G36" i="1" s="1"/>
  <c r="W30" i="1"/>
  <c r="W36" i="1" s="1"/>
  <c r="I31" i="1"/>
  <c r="Y31" i="1"/>
  <c r="O34" i="1"/>
  <c r="AE34" i="1"/>
  <c r="AE36" i="1" s="1"/>
  <c r="Q35" i="1"/>
  <c r="E44" i="1"/>
  <c r="E53" i="1" s="1"/>
  <c r="U44" i="1"/>
  <c r="U53" i="1" s="1"/>
  <c r="O45" i="1"/>
  <c r="AE45" i="1"/>
  <c r="M48" i="1"/>
  <c r="M53" i="1" s="1"/>
  <c r="AC48" i="1"/>
  <c r="AC53" i="1" s="1"/>
  <c r="G49" i="1"/>
  <c r="G53" i="1" s="1"/>
  <c r="W49" i="1"/>
  <c r="K51" i="1"/>
  <c r="K53" i="1" s="1"/>
  <c r="E52" i="1"/>
  <c r="U52" i="1"/>
  <c r="G55" i="1"/>
  <c r="W55" i="1"/>
  <c r="AE8" i="1"/>
  <c r="AE18" i="1"/>
  <c r="AE23" i="1" s="1"/>
  <c r="G22" i="1"/>
  <c r="W22" i="1"/>
  <c r="I30" i="1"/>
  <c r="Y30" i="1"/>
  <c r="Q34" i="1"/>
  <c r="U7" i="1"/>
  <c r="U9" i="1" s="1"/>
  <c r="O18" i="1"/>
  <c r="O23" i="1" s="1"/>
  <c r="O21" i="1"/>
  <c r="AE21" i="1"/>
  <c r="O32" i="1"/>
  <c r="O36" i="1" s="1"/>
  <c r="Q33" i="1"/>
  <c r="O43" i="1"/>
  <c r="AE43" i="1"/>
  <c r="AE53" i="1" s="1"/>
  <c r="O51" i="1"/>
  <c r="O19" i="1"/>
  <c r="AJ53" i="1"/>
  <c r="AK47" i="1" s="1"/>
  <c r="AK51" i="1" l="1"/>
  <c r="AD95" i="1"/>
  <c r="AE95" i="1" s="1"/>
  <c r="AE55" i="1"/>
  <c r="AK49" i="1"/>
  <c r="Z95" i="1"/>
  <c r="AA95" i="1" s="1"/>
  <c r="AA55" i="1"/>
  <c r="AK45" i="1"/>
  <c r="AK43" i="1"/>
  <c r="AK53" i="1" s="1"/>
  <c r="AK23" i="1"/>
  <c r="AK55" i="1"/>
  <c r="AK48" i="1"/>
  <c r="AK50" i="1"/>
  <c r="AK52" i="1"/>
  <c r="AK44" i="1"/>
  <c r="AK46" i="1"/>
  <c r="Y36" i="1"/>
  <c r="AB95" i="1"/>
  <c r="AC95" i="1" s="1"/>
  <c r="AC55" i="1"/>
  <c r="O53" i="1"/>
  <c r="I36" i="1"/>
  <c r="AH95" i="1"/>
  <c r="AI95" i="1" s="1"/>
  <c r="AI55" i="1"/>
</calcChain>
</file>

<file path=xl/sharedStrings.xml><?xml version="1.0" encoding="utf-8"?>
<sst xmlns="http://schemas.openxmlformats.org/spreadsheetml/2006/main" count="497" uniqueCount="76">
  <si>
    <t>Instituto de Transparencia, Acceso a la Información Pública, Protección de Datos Personales y Rendición de Cuentas de la  Ciudad de México</t>
  </si>
  <si>
    <t>Dirección de Estado Abierto, Estudios y Evaluación</t>
  </si>
  <si>
    <t>Información sociodemográfica de los solicitantes de información pública, 2007 - 2024</t>
  </si>
  <si>
    <t>Sexo de la persona solicitante</t>
  </si>
  <si>
    <t>Solicitantes</t>
  </si>
  <si>
    <t>%</t>
  </si>
  <si>
    <t>Femenino</t>
  </si>
  <si>
    <t>Masculino</t>
  </si>
  <si>
    <t>Total</t>
  </si>
  <si>
    <t xml:space="preserve">Total SIP </t>
  </si>
  <si>
    <t>Grupos de edad</t>
  </si>
  <si>
    <t>Hasta 19 años</t>
  </si>
  <si>
    <t>De 20 a 29 años</t>
  </si>
  <si>
    <t>De 30 a 39 años</t>
  </si>
  <si>
    <t>De 40 a 49 años</t>
  </si>
  <si>
    <t>De 50 a 59 años</t>
  </si>
  <si>
    <t>De 60 a 69 años</t>
  </si>
  <si>
    <t>70 o más años</t>
  </si>
  <si>
    <t>Escolaridad de la persona solicitante</t>
  </si>
  <si>
    <t>Sin estudios</t>
  </si>
  <si>
    <t>-</t>
  </si>
  <si>
    <t>Primaria</t>
  </si>
  <si>
    <t>Secundaria</t>
  </si>
  <si>
    <t>Bachillerato o carrera técnica</t>
  </si>
  <si>
    <t>Licenciatura</t>
  </si>
  <si>
    <t>Maestría o doctorado</t>
  </si>
  <si>
    <t>Ocupación de la persona solicitante</t>
  </si>
  <si>
    <t>Empresa</t>
  </si>
  <si>
    <t>Medios de comunicación</t>
  </si>
  <si>
    <t>Comerciante</t>
  </si>
  <si>
    <t>Sector gubernamental</t>
  </si>
  <si>
    <t>ONG</t>
  </si>
  <si>
    <t>Sector académico</t>
  </si>
  <si>
    <t>Empleado u obrero</t>
  </si>
  <si>
    <t>Asociación política</t>
  </si>
  <si>
    <t>Hogar</t>
  </si>
  <si>
    <t>Otro</t>
  </si>
  <si>
    <t>Estado de la República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</si>
  <si>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</si>
  <si>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</si>
  <si>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</si>
  <si>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</si>
  <si>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</si>
  <si>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</si>
  <si>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</si>
  <si>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</si>
  <si>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</si>
  <si>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</si>
  <si>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</si>
  <si>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</si>
  <si>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</si>
  <si>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</si>
  <si>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Estado de México</t>
  </si>
  <si>
    <t>Michoacán de Ocampo</t>
  </si>
  <si>
    <t>Morelos</t>
  </si>
  <si>
    <t>Nayarit</t>
  </si>
  <si>
    <t>Nuevo León</t>
  </si>
  <si>
    <t>Oaxaca</t>
  </si>
  <si>
    <t>Puebla</t>
  </si>
  <si>
    <t>Querétaro de Arteaga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</si>
  <si>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</si>
  <si>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</si>
  <si>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</si>
  <si>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</si>
  <si>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</si>
  <si>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</si>
  <si>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</si>
  <si>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</si>
  <si>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</si>
  <si>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</si>
  <si>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Otro país</t>
  </si>
  <si>
    <t>* La información de 2007 a 2020 tiene como fuente el Sistema INFOMEX el cual fue deshabilitado por instrucciones del Consejo General del Sistema Nacional de Transparencia en 2021. 
Por otro lado, la información de 2022 a 2024 tiene como fuente el Sistema SISAI 2.0  de la Plataforma Nacional de Transparencia y no contiene información para elaborar las estadísticas de esta sección.</t>
  </si>
  <si>
    <t>Área(s) o unidad(es) administrativa(s) que genera(n) o posee(n) la información: Dirección de Estado Abierto, Estudios y Evaluación y Dirección de Tecnologías de la Información</t>
  </si>
  <si>
    <t>Periodo de actualización de la información: trimestral</t>
  </si>
  <si>
    <t>Fecha de actualización:</t>
  </si>
  <si>
    <t>Fecha de validación: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</si>
</sst>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d/m/yyyy"/>
  </numFmts>
  <fonts count="4" x14ac:knownFonts="1">
    <font>
      <sz val="11"/>
      <color theme="1"/>
      <name val="Calibri"/>
      <scheme val="minor"/>
    </font>
    <font>
      <b/>
      <sz val="11"/>
      <color theme="1"/>
      <name val="Calibri"/>
    </font>
    <font>
      <b/>
      <sz val="11"/>
      <color theme="0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9999"/>
        <bgColor rgb="FF009999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8080"/>
      </bottom>
      <diagonal/>
    </border>
    <border>
      <left style="thin">
        <color rgb="FF008080"/>
      </left>
      <right style="thin">
        <color theme="0"/>
      </right>
      <top style="thin">
        <color rgb="FF008080"/>
      </top>
      <bottom/>
      <diagonal/>
    </border>
    <border>
      <left style="thin">
        <color theme="0"/>
      </left>
      <right/>
      <top style="thin">
        <color rgb="FF008080"/>
      </top>
      <bottom style="thin">
        <color theme="0"/>
      </bottom>
      <diagonal/>
    </border>
    <border>
      <left/>
      <right style="thin">
        <color theme="0"/>
      </right>
      <top style="thin">
        <color rgb="FF008080"/>
      </top>
      <bottom style="thin">
        <color theme="0"/>
      </bottom>
      <diagonal/>
    </border>
    <border>
      <left/>
      <right style="thin">
        <color rgb="FF008080"/>
      </right>
      <top style="thin">
        <color rgb="FF008080"/>
      </top>
      <bottom style="thin">
        <color theme="0"/>
      </bottom>
      <diagonal/>
    </border>
    <border>
      <left style="thin">
        <color rgb="FF008080"/>
      </left>
      <right style="thin">
        <color theme="0"/>
      </right>
      <top/>
      <bottom style="thin">
        <color rgb="FF00808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8080"/>
      </bottom>
      <diagonal/>
    </border>
    <border>
      <left style="thin">
        <color theme="0"/>
      </left>
      <right style="thin">
        <color rgb="FF008080"/>
      </right>
      <top style="thin">
        <color theme="0"/>
      </top>
      <bottom style="thin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thin">
        <color rgb="FF008080"/>
      </bottom>
      <diagonal/>
    </border>
    <border>
      <left style="thin">
        <color rgb="FF008080"/>
      </left>
      <right style="thin">
        <color theme="0"/>
      </right>
      <top style="thin">
        <color rgb="FF008080"/>
      </top>
      <bottom style="thin">
        <color rgb="FF008080"/>
      </bottom>
      <diagonal/>
    </border>
    <border>
      <left style="thin">
        <color theme="0"/>
      </left>
      <right style="thin">
        <color theme="0"/>
      </right>
      <top style="thin">
        <color rgb="FF008080"/>
      </top>
      <bottom style="thin">
        <color rgb="FF008080"/>
      </bottom>
      <diagonal/>
    </border>
    <border>
      <left style="thin">
        <color theme="0"/>
      </left>
      <right style="thin">
        <color rgb="FF008080"/>
      </right>
      <top style="thin">
        <color rgb="FF008080"/>
      </top>
      <bottom style="thin">
        <color rgb="FF00808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3" fontId="1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3" fontId="2" fillId="2" borderId="11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4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6" xfId="0" applyFont="1" applyBorder="1"/>
    <xf numFmtId="0" fontId="1" fillId="0" borderId="0" xfId="0" applyFont="1" applyAlignment="1">
      <alignment horizontal="left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66675</xdr:rowOff>
    </xdr:from>
    <xdr:ext cx="1790700" cy="847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00"/>
  <sheetViews>
    <sheetView showGridLines="0" tabSelected="1" topLeftCell="A99" workbookViewId="0">
      <pane xSplit="1" topLeftCell="B1" activePane="topRight" state="frozen"/>
      <selection pane="topRight" activeCell="B105" sqref="B105"/>
    </sheetView>
  </sheetViews>
  <sheetFormatPr baseColWidth="10" defaultColWidth="14.453125" defaultRowHeight="15" customHeight="1" x14ac:dyDescent="0.35"/>
  <cols>
    <col min="1" max="1" width="30.7265625" customWidth="1"/>
    <col min="2" max="37" width="13.7265625" customWidth="1"/>
  </cols>
  <sheetData>
    <row r="1" spans="1:37" ht="21" customHeight="1" x14ac:dyDescent="0.3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21" customHeight="1" x14ac:dyDescent="0.35">
      <c r="A2" s="2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21" customHeight="1" x14ac:dyDescent="0.35">
      <c r="A3" s="1"/>
      <c r="B3" s="3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21" customHeight="1" x14ac:dyDescent="0.35">
      <c r="A4" s="4"/>
      <c r="B4" s="5"/>
      <c r="C4" s="5"/>
      <c r="D4" s="5"/>
      <c r="E4" s="5"/>
      <c r="F4" s="5"/>
      <c r="G4" s="1"/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37" ht="21" customHeight="1" x14ac:dyDescent="0.35">
      <c r="A5" s="28" t="s">
        <v>3</v>
      </c>
      <c r="B5" s="25">
        <v>2007</v>
      </c>
      <c r="C5" s="27"/>
      <c r="D5" s="25">
        <v>2008</v>
      </c>
      <c r="E5" s="27"/>
      <c r="F5" s="25">
        <v>2009</v>
      </c>
      <c r="G5" s="27"/>
      <c r="H5" s="25">
        <v>2010</v>
      </c>
      <c r="I5" s="27"/>
      <c r="J5" s="25">
        <v>2011</v>
      </c>
      <c r="K5" s="27"/>
      <c r="L5" s="25">
        <v>2012</v>
      </c>
      <c r="M5" s="27"/>
      <c r="N5" s="25">
        <v>2013</v>
      </c>
      <c r="O5" s="27"/>
      <c r="P5" s="25">
        <v>2014</v>
      </c>
      <c r="Q5" s="27"/>
      <c r="R5" s="25">
        <v>2015</v>
      </c>
      <c r="S5" s="27"/>
      <c r="T5" s="25">
        <v>2016</v>
      </c>
      <c r="U5" s="27"/>
      <c r="V5" s="25">
        <v>2017</v>
      </c>
      <c r="W5" s="27"/>
      <c r="X5" s="25">
        <v>2018</v>
      </c>
      <c r="Y5" s="26"/>
      <c r="Z5" s="25">
        <v>2019</v>
      </c>
      <c r="AA5" s="26"/>
      <c r="AB5" s="25">
        <v>2020</v>
      </c>
      <c r="AC5" s="26"/>
      <c r="AD5" s="25">
        <v>2021</v>
      </c>
      <c r="AE5" s="26"/>
      <c r="AF5" s="25">
        <v>2022</v>
      </c>
      <c r="AG5" s="26"/>
      <c r="AH5" s="25">
        <v>2023</v>
      </c>
      <c r="AI5" s="26"/>
      <c r="AJ5" s="25">
        <v>2024</v>
      </c>
      <c r="AK5" s="26"/>
    </row>
    <row r="6" spans="1:37" ht="21" customHeight="1" x14ac:dyDescent="0.35">
      <c r="A6" s="29"/>
      <c r="B6" s="7" t="s">
        <v>4</v>
      </c>
      <c r="C6" s="7" t="s">
        <v>5</v>
      </c>
      <c r="D6" s="7" t="s">
        <v>4</v>
      </c>
      <c r="E6" s="7" t="s">
        <v>5</v>
      </c>
      <c r="F6" s="7" t="s">
        <v>4</v>
      </c>
      <c r="G6" s="7" t="s">
        <v>5</v>
      </c>
      <c r="H6" s="7" t="s">
        <v>4</v>
      </c>
      <c r="I6" s="7" t="s">
        <v>5</v>
      </c>
      <c r="J6" s="8" t="s">
        <v>4</v>
      </c>
      <c r="K6" s="7" t="s">
        <v>5</v>
      </c>
      <c r="L6" s="8" t="s">
        <v>4</v>
      </c>
      <c r="M6" s="7" t="s">
        <v>5</v>
      </c>
      <c r="N6" s="8" t="s">
        <v>4</v>
      </c>
      <c r="O6" s="7" t="s">
        <v>5</v>
      </c>
      <c r="P6" s="8" t="s">
        <v>4</v>
      </c>
      <c r="Q6" s="7" t="s">
        <v>5</v>
      </c>
      <c r="R6" s="8" t="s">
        <v>4</v>
      </c>
      <c r="S6" s="7" t="s">
        <v>5</v>
      </c>
      <c r="T6" s="8" t="s">
        <v>4</v>
      </c>
      <c r="U6" s="7" t="s">
        <v>5</v>
      </c>
      <c r="V6" s="7" t="s">
        <v>4</v>
      </c>
      <c r="W6" s="7" t="s">
        <v>5</v>
      </c>
      <c r="X6" s="7" t="s">
        <v>4</v>
      </c>
      <c r="Y6" s="9" t="s">
        <v>5</v>
      </c>
      <c r="Z6" s="7" t="s">
        <v>4</v>
      </c>
      <c r="AA6" s="9" t="s">
        <v>5</v>
      </c>
      <c r="AB6" s="7" t="s">
        <v>4</v>
      </c>
      <c r="AC6" s="9" t="s">
        <v>5</v>
      </c>
      <c r="AD6" s="7" t="s">
        <v>4</v>
      </c>
      <c r="AE6" s="9" t="s">
        <v>5</v>
      </c>
      <c r="AF6" s="7" t="s">
        <v>4</v>
      </c>
      <c r="AG6" s="9" t="s">
        <v>5</v>
      </c>
      <c r="AH6" s="7" t="s">
        <v>4</v>
      </c>
      <c r="AI6" s="9" t="s">
        <v>5</v>
      </c>
      <c r="AJ6" s="7" t="s">
        <v>4</v>
      </c>
      <c r="AK6" s="9" t="s">
        <v>5</v>
      </c>
    </row>
    <row r="7" spans="1:37" ht="21" customHeight="1" x14ac:dyDescent="0.35">
      <c r="A7" s="10" t="s">
        <v>6</v>
      </c>
      <c r="B7" s="11">
        <v>5752</v>
      </c>
      <c r="C7" s="12">
        <f>+B7/B9*100</f>
        <v>34.221799143265116</v>
      </c>
      <c r="D7" s="11">
        <v>9566</v>
      </c>
      <c r="E7" s="12">
        <f>+D7/D9*100</f>
        <v>35.748720056803322</v>
      </c>
      <c r="F7" s="11">
        <v>12056</v>
      </c>
      <c r="G7" s="12">
        <f>+F7/F9*100</f>
        <v>17.162543062950203</v>
      </c>
      <c r="H7" s="11">
        <v>19492</v>
      </c>
      <c r="I7" s="12">
        <f>+H7/H9*100</f>
        <v>30.538800194275151</v>
      </c>
      <c r="J7" s="11">
        <v>24628</v>
      </c>
      <c r="K7" s="12">
        <f>+J7/J9*100</f>
        <v>38.84787683765537</v>
      </c>
      <c r="L7" s="11">
        <v>22944</v>
      </c>
      <c r="M7" s="12">
        <f>+L7/L9*100</f>
        <v>42.833140424896385</v>
      </c>
      <c r="N7" s="11">
        <v>25264</v>
      </c>
      <c r="O7" s="12">
        <f>+N7/N9*100</f>
        <v>41.529407896899762</v>
      </c>
      <c r="P7" s="11">
        <v>28547</v>
      </c>
      <c r="Q7" s="12">
        <f>+P7/P9*100</f>
        <v>42.316301270363617</v>
      </c>
      <c r="R7" s="11">
        <v>28636</v>
      </c>
      <c r="S7" s="12">
        <f>+R7/R9*100</f>
        <v>47.004366238797154</v>
      </c>
      <c r="T7" s="11">
        <v>26906</v>
      </c>
      <c r="U7" s="12">
        <f>+T7/T9*100</f>
        <v>35.797344402756714</v>
      </c>
      <c r="V7" s="11">
        <v>29378</v>
      </c>
      <c r="W7" s="12">
        <f>+V7/V9*100</f>
        <v>28.977244705719897</v>
      </c>
      <c r="X7" s="11">
        <v>25487</v>
      </c>
      <c r="Y7" s="12">
        <f>+X7/X9*100</f>
        <v>24.451245251160827</v>
      </c>
      <c r="Z7" s="11">
        <v>44223</v>
      </c>
      <c r="AA7" s="12">
        <f>+Z7/Z9*100</f>
        <v>44.249549729837902</v>
      </c>
      <c r="AB7" s="11">
        <v>42955</v>
      </c>
      <c r="AC7" s="12">
        <f>+AB7/AB9*100</f>
        <v>59.852580537286812</v>
      </c>
      <c r="AD7" s="11">
        <v>7917</v>
      </c>
      <c r="AE7" s="12">
        <f>+AD7/AD9*100</f>
        <v>49.015601783060916</v>
      </c>
      <c r="AF7" s="11">
        <v>124</v>
      </c>
      <c r="AG7" s="12">
        <f>+AF7/AF9*100</f>
        <v>41.471571906354512</v>
      </c>
      <c r="AH7" s="11">
        <v>355</v>
      </c>
      <c r="AI7" s="12">
        <f>+AH7/AH9*100</f>
        <v>71.572580645161281</v>
      </c>
      <c r="AJ7" s="11">
        <f>38+31+56</f>
        <v>125</v>
      </c>
      <c r="AK7" s="12">
        <f>+AJ7/AJ9*100</f>
        <v>52.30125523012552</v>
      </c>
    </row>
    <row r="8" spans="1:37" ht="21" customHeight="1" x14ac:dyDescent="0.35">
      <c r="A8" s="10" t="s">
        <v>7</v>
      </c>
      <c r="B8" s="11">
        <v>11056</v>
      </c>
      <c r="C8" s="12">
        <f>+B8/B9*100</f>
        <v>65.778200856734898</v>
      </c>
      <c r="D8" s="11">
        <v>17193</v>
      </c>
      <c r="E8" s="12">
        <f>+D8/D9*100</f>
        <v>64.251279943196678</v>
      </c>
      <c r="F8" s="11">
        <v>58190</v>
      </c>
      <c r="G8" s="12">
        <f>+F8/F9*100</f>
        <v>82.837456937049794</v>
      </c>
      <c r="H8" s="11">
        <v>44335</v>
      </c>
      <c r="I8" s="12">
        <f>+H8/H9*100</f>
        <v>69.461199805724846</v>
      </c>
      <c r="J8" s="11">
        <v>38768</v>
      </c>
      <c r="K8" s="12">
        <f>+J8/J9*100</f>
        <v>61.15212316234463</v>
      </c>
      <c r="L8" s="11">
        <v>30622</v>
      </c>
      <c r="M8" s="12">
        <f>+L8/L9*100</f>
        <v>57.166859575103615</v>
      </c>
      <c r="N8" s="11">
        <v>35570</v>
      </c>
      <c r="O8" s="12">
        <f>+N8/N9*100</f>
        <v>58.470592103100238</v>
      </c>
      <c r="P8" s="11">
        <v>38914</v>
      </c>
      <c r="Q8" s="12">
        <f>+P8/P9*100</f>
        <v>57.683698729636376</v>
      </c>
      <c r="R8" s="11">
        <v>32286</v>
      </c>
      <c r="S8" s="12">
        <f>+R8/R9*100</f>
        <v>52.995633761202853</v>
      </c>
      <c r="T8" s="11">
        <v>48256</v>
      </c>
      <c r="U8" s="12">
        <f>+T8/T9*100</f>
        <v>64.202655597243279</v>
      </c>
      <c r="V8" s="11">
        <v>72005</v>
      </c>
      <c r="W8" s="12">
        <f>+V8/V9*100</f>
        <v>71.022755294280103</v>
      </c>
      <c r="X8" s="11">
        <v>78749</v>
      </c>
      <c r="Y8" s="12">
        <f>+X8/X9*100</f>
        <v>75.548754748839173</v>
      </c>
      <c r="Z8" s="11">
        <v>55717</v>
      </c>
      <c r="AA8" s="12">
        <f>+Z8/Z9*100</f>
        <v>55.750450270162098</v>
      </c>
      <c r="AB8" s="11">
        <v>28813</v>
      </c>
      <c r="AC8" s="12">
        <f>+AB8/AB9*100</f>
        <v>40.147419462713188</v>
      </c>
      <c r="AD8" s="11">
        <v>8235</v>
      </c>
      <c r="AE8" s="12">
        <f>+AD8/AD9*100</f>
        <v>50.984398216939077</v>
      </c>
      <c r="AF8" s="11">
        <v>175</v>
      </c>
      <c r="AG8" s="12">
        <f>+AF8/AF9*100</f>
        <v>58.528428093645488</v>
      </c>
      <c r="AH8" s="11">
        <v>141</v>
      </c>
      <c r="AI8" s="12">
        <f>+AH8/AH9*100</f>
        <v>28.427419354838712</v>
      </c>
      <c r="AJ8" s="11">
        <f>61+34+19</f>
        <v>114</v>
      </c>
      <c r="AK8" s="12">
        <f>+AJ8/AJ9*100</f>
        <v>47.69874476987448</v>
      </c>
    </row>
    <row r="9" spans="1:37" ht="21" customHeight="1" x14ac:dyDescent="0.35">
      <c r="A9" s="13" t="s">
        <v>8</v>
      </c>
      <c r="B9" s="14">
        <f t="shared" ref="B9:Z9" si="0">SUM(B7:B8)</f>
        <v>16808</v>
      </c>
      <c r="C9" s="15">
        <f t="shared" si="0"/>
        <v>100.00000000000001</v>
      </c>
      <c r="D9" s="14">
        <f t="shared" si="0"/>
        <v>26759</v>
      </c>
      <c r="E9" s="15">
        <f t="shared" si="0"/>
        <v>100</v>
      </c>
      <c r="F9" s="14">
        <f t="shared" si="0"/>
        <v>70246</v>
      </c>
      <c r="G9" s="15">
        <f t="shared" si="0"/>
        <v>100</v>
      </c>
      <c r="H9" s="14">
        <f t="shared" si="0"/>
        <v>63827</v>
      </c>
      <c r="I9" s="15">
        <f t="shared" si="0"/>
        <v>100</v>
      </c>
      <c r="J9" s="14">
        <f t="shared" si="0"/>
        <v>63396</v>
      </c>
      <c r="K9" s="15">
        <f t="shared" si="0"/>
        <v>100</v>
      </c>
      <c r="L9" s="14">
        <f t="shared" si="0"/>
        <v>53566</v>
      </c>
      <c r="M9" s="15">
        <f t="shared" si="0"/>
        <v>100</v>
      </c>
      <c r="N9" s="14">
        <f t="shared" si="0"/>
        <v>60834</v>
      </c>
      <c r="O9" s="15">
        <f t="shared" si="0"/>
        <v>100</v>
      </c>
      <c r="P9" s="14">
        <f t="shared" si="0"/>
        <v>67461</v>
      </c>
      <c r="Q9" s="15">
        <f t="shared" si="0"/>
        <v>100</v>
      </c>
      <c r="R9" s="14">
        <f t="shared" si="0"/>
        <v>60922</v>
      </c>
      <c r="S9" s="16">
        <f t="shared" si="0"/>
        <v>100</v>
      </c>
      <c r="T9" s="14">
        <f t="shared" si="0"/>
        <v>75162</v>
      </c>
      <c r="U9" s="16">
        <f t="shared" si="0"/>
        <v>100</v>
      </c>
      <c r="V9" s="14">
        <f t="shared" si="0"/>
        <v>101383</v>
      </c>
      <c r="W9" s="15">
        <f t="shared" si="0"/>
        <v>100</v>
      </c>
      <c r="X9" s="14">
        <f t="shared" si="0"/>
        <v>104236</v>
      </c>
      <c r="Y9" s="17">
        <f t="shared" si="0"/>
        <v>100</v>
      </c>
      <c r="Z9" s="14">
        <f t="shared" si="0"/>
        <v>99940</v>
      </c>
      <c r="AA9" s="18">
        <v>100</v>
      </c>
      <c r="AB9" s="14">
        <f>SUM(AB7:AB8)</f>
        <v>71768</v>
      </c>
      <c r="AC9" s="18">
        <v>100</v>
      </c>
      <c r="AD9" s="14">
        <f>SUM(AD7:AD8)</f>
        <v>16152</v>
      </c>
      <c r="AE9" s="18">
        <v>100</v>
      </c>
      <c r="AF9" s="14">
        <f>SUM(AF7:AF8)</f>
        <v>299</v>
      </c>
      <c r="AG9" s="18">
        <v>100</v>
      </c>
      <c r="AH9" s="14">
        <f>SUM(AH7:AH8)</f>
        <v>496</v>
      </c>
      <c r="AI9" s="18">
        <v>100</v>
      </c>
      <c r="AJ9" s="14">
        <f>SUM(AJ7:AJ8)</f>
        <v>239</v>
      </c>
      <c r="AK9" s="18">
        <v>100</v>
      </c>
    </row>
    <row r="10" spans="1:37" ht="12" customHeight="1" x14ac:dyDescent="0.35">
      <c r="A10" s="6"/>
      <c r="B10" s="1"/>
      <c r="C10" s="1"/>
      <c r="D10" s="1"/>
      <c r="E10" s="1"/>
      <c r="F10" s="1"/>
      <c r="G10" s="1"/>
      <c r="H10" s="1"/>
      <c r="I10" s="1"/>
      <c r="J10" s="1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21" customHeight="1" x14ac:dyDescent="0.35">
      <c r="A11" s="13" t="s">
        <v>9</v>
      </c>
      <c r="B11" s="14">
        <v>19044</v>
      </c>
      <c r="C11" s="15">
        <f>B9/B11*100</f>
        <v>88.258769166141576</v>
      </c>
      <c r="D11" s="14">
        <v>41164</v>
      </c>
      <c r="E11" s="15">
        <f>D9/D11*100</f>
        <v>65.005830337187831</v>
      </c>
      <c r="F11" s="14">
        <v>91523</v>
      </c>
      <c r="G11" s="15">
        <f>F9/F11*100</f>
        <v>76.75229177365253</v>
      </c>
      <c r="H11" s="14">
        <v>86249</v>
      </c>
      <c r="I11" s="15">
        <f>H9/H11*100</f>
        <v>74.003176848427231</v>
      </c>
      <c r="J11" s="14">
        <v>89610</v>
      </c>
      <c r="K11" s="15">
        <f>J9/J11*100</f>
        <v>70.746568463341148</v>
      </c>
      <c r="L11" s="14">
        <v>86341</v>
      </c>
      <c r="M11" s="15">
        <f>L9/L11*100</f>
        <v>62.040050497446174</v>
      </c>
      <c r="N11" s="14">
        <v>97376</v>
      </c>
      <c r="O11" s="15">
        <f>N9/N11*100</f>
        <v>62.473299375616165</v>
      </c>
      <c r="P11" s="14">
        <v>104308</v>
      </c>
      <c r="Q11" s="15">
        <f>P9/P11*100</f>
        <v>64.674809218851863</v>
      </c>
      <c r="R11" s="14">
        <v>96260</v>
      </c>
      <c r="S11" s="15">
        <f>R9/R11*100</f>
        <v>63.289008934136717</v>
      </c>
      <c r="T11" s="14">
        <v>113965</v>
      </c>
      <c r="U11" s="15">
        <f>T9/T11*100</f>
        <v>65.951827315403861</v>
      </c>
      <c r="V11" s="14">
        <v>145251</v>
      </c>
      <c r="W11" s="15">
        <f>V9/V11*100</f>
        <v>69.798486757406138</v>
      </c>
      <c r="X11" s="14">
        <v>147671</v>
      </c>
      <c r="Y11" s="17">
        <f>X9/X11*100</f>
        <v>70.586641926986331</v>
      </c>
      <c r="Z11" s="14">
        <v>155733</v>
      </c>
      <c r="AA11" s="17">
        <f>Z9/Z11*100</f>
        <v>64.173938728464748</v>
      </c>
      <c r="AB11" s="14">
        <v>101056</v>
      </c>
      <c r="AC11" s="17">
        <f>AB9/AB11*100</f>
        <v>71.018049398353384</v>
      </c>
      <c r="AD11" s="14">
        <v>41511</v>
      </c>
      <c r="AE11" s="17">
        <f>AD9/AD11*100</f>
        <v>38.910168389101685</v>
      </c>
      <c r="AF11" s="14">
        <v>115201</v>
      </c>
      <c r="AG11" s="17">
        <f>AF9/AF11*100</f>
        <v>0.25954635810453036</v>
      </c>
      <c r="AH11" s="14">
        <v>138416</v>
      </c>
      <c r="AI11" s="17">
        <f>AH9/AH11*100</f>
        <v>0.35834007629175818</v>
      </c>
      <c r="AJ11" s="14">
        <f>30986+32787+27568</f>
        <v>91341</v>
      </c>
      <c r="AK11" s="17">
        <f>AJ9/AJ11*100</f>
        <v>0.26165686821909112</v>
      </c>
    </row>
    <row r="12" spans="1:37" ht="21" customHeight="1" x14ac:dyDescent="0.35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 spans="1:37" ht="21" customHeight="1" x14ac:dyDescent="0.35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1:37" ht="21" customHeight="1" x14ac:dyDescent="0.35">
      <c r="A14" s="28" t="s">
        <v>10</v>
      </c>
      <c r="B14" s="25">
        <v>2007</v>
      </c>
      <c r="C14" s="27"/>
      <c r="D14" s="25">
        <v>2008</v>
      </c>
      <c r="E14" s="27"/>
      <c r="F14" s="25">
        <v>2009</v>
      </c>
      <c r="G14" s="27"/>
      <c r="H14" s="25">
        <v>2010</v>
      </c>
      <c r="I14" s="27"/>
      <c r="J14" s="25">
        <v>2011</v>
      </c>
      <c r="K14" s="27"/>
      <c r="L14" s="25">
        <v>2012</v>
      </c>
      <c r="M14" s="27"/>
      <c r="N14" s="25">
        <v>2013</v>
      </c>
      <c r="O14" s="27"/>
      <c r="P14" s="25">
        <v>2014</v>
      </c>
      <c r="Q14" s="27"/>
      <c r="R14" s="25">
        <v>2015</v>
      </c>
      <c r="S14" s="27"/>
      <c r="T14" s="25">
        <v>2016</v>
      </c>
      <c r="U14" s="27"/>
      <c r="V14" s="25">
        <v>2017</v>
      </c>
      <c r="W14" s="27"/>
      <c r="X14" s="25">
        <v>2018</v>
      </c>
      <c r="Y14" s="26"/>
      <c r="Z14" s="25">
        <v>2019</v>
      </c>
      <c r="AA14" s="26"/>
      <c r="AB14" s="25">
        <v>2020</v>
      </c>
      <c r="AC14" s="26"/>
      <c r="AD14" s="25">
        <v>2021</v>
      </c>
      <c r="AE14" s="26"/>
      <c r="AF14" s="25">
        <v>2022</v>
      </c>
      <c r="AG14" s="26"/>
      <c r="AH14" s="25">
        <v>2023</v>
      </c>
      <c r="AI14" s="26"/>
      <c r="AJ14" s="25">
        <v>2024</v>
      </c>
      <c r="AK14" s="26"/>
    </row>
    <row r="15" spans="1:37" ht="21" customHeight="1" x14ac:dyDescent="0.35">
      <c r="A15" s="29"/>
      <c r="B15" s="7" t="s">
        <v>4</v>
      </c>
      <c r="C15" s="7" t="s">
        <v>5</v>
      </c>
      <c r="D15" s="7" t="s">
        <v>4</v>
      </c>
      <c r="E15" s="7" t="s">
        <v>5</v>
      </c>
      <c r="F15" s="7" t="s">
        <v>4</v>
      </c>
      <c r="G15" s="7" t="s">
        <v>5</v>
      </c>
      <c r="H15" s="7" t="s">
        <v>4</v>
      </c>
      <c r="I15" s="7" t="s">
        <v>5</v>
      </c>
      <c r="J15" s="7" t="s">
        <v>4</v>
      </c>
      <c r="K15" s="7" t="s">
        <v>5</v>
      </c>
      <c r="L15" s="8" t="s">
        <v>4</v>
      </c>
      <c r="M15" s="7" t="s">
        <v>5</v>
      </c>
      <c r="N15" s="8" t="s">
        <v>4</v>
      </c>
      <c r="O15" s="7" t="s">
        <v>5</v>
      </c>
      <c r="P15" s="8" t="s">
        <v>4</v>
      </c>
      <c r="Q15" s="7" t="s">
        <v>5</v>
      </c>
      <c r="R15" s="8" t="s">
        <v>4</v>
      </c>
      <c r="S15" s="7" t="s">
        <v>5</v>
      </c>
      <c r="T15" s="8" t="s">
        <v>4</v>
      </c>
      <c r="U15" s="7" t="s">
        <v>5</v>
      </c>
      <c r="V15" s="7" t="s">
        <v>4</v>
      </c>
      <c r="W15" s="7" t="s">
        <v>5</v>
      </c>
      <c r="X15" s="7" t="s">
        <v>4</v>
      </c>
      <c r="Y15" s="9" t="s">
        <v>5</v>
      </c>
      <c r="Z15" s="7" t="s">
        <v>4</v>
      </c>
      <c r="AA15" s="9" t="s">
        <v>5</v>
      </c>
      <c r="AB15" s="7" t="s">
        <v>4</v>
      </c>
      <c r="AC15" s="9" t="s">
        <v>5</v>
      </c>
      <c r="AD15" s="7" t="s">
        <v>4</v>
      </c>
      <c r="AE15" s="9" t="s">
        <v>5</v>
      </c>
      <c r="AF15" s="7" t="s">
        <v>4</v>
      </c>
      <c r="AG15" s="9" t="s">
        <v>5</v>
      </c>
      <c r="AH15" s="7" t="s">
        <v>4</v>
      </c>
      <c r="AI15" s="9" t="s">
        <v>5</v>
      </c>
      <c r="AJ15" s="7" t="s">
        <v>4</v>
      </c>
      <c r="AK15" s="9" t="s">
        <v>5</v>
      </c>
    </row>
    <row r="16" spans="1:37" ht="21" customHeight="1" x14ac:dyDescent="0.35">
      <c r="A16" s="10" t="s">
        <v>11</v>
      </c>
      <c r="B16" s="11">
        <v>14</v>
      </c>
      <c r="C16" s="12">
        <f t="shared" ref="C16:C22" si="1">+B16/B$23*100</f>
        <v>2.3688663282571913</v>
      </c>
      <c r="D16" s="11">
        <v>15</v>
      </c>
      <c r="E16" s="12">
        <f t="shared" ref="E16:E22" si="2">+D16/D$23*100</f>
        <v>1.7942583732057416</v>
      </c>
      <c r="F16" s="11">
        <v>78</v>
      </c>
      <c r="G16" s="12">
        <f t="shared" ref="G16:G22" si="3">+F16/F$23*100</f>
        <v>2.0766773162939298</v>
      </c>
      <c r="H16" s="11">
        <v>126</v>
      </c>
      <c r="I16" s="12">
        <f t="shared" ref="I16:I22" si="4">+H16/H$23*100</f>
        <v>1.3910355486862442</v>
      </c>
      <c r="J16" s="11">
        <v>1069</v>
      </c>
      <c r="K16" s="12">
        <f t="shared" ref="K16:K22" si="5">+J16/J$23*100</f>
        <v>2.5667499039569726</v>
      </c>
      <c r="L16" s="11">
        <v>1466</v>
      </c>
      <c r="M16" s="12">
        <f t="shared" ref="M16:M22" si="6">+L16/L$23*100</f>
        <v>3.8710358849779518</v>
      </c>
      <c r="N16" s="11">
        <v>997</v>
      </c>
      <c r="O16" s="12">
        <f t="shared" ref="O16:O22" si="7">+N16/N$23*100</f>
        <v>2.4160911183811948</v>
      </c>
      <c r="P16" s="11">
        <v>1390</v>
      </c>
      <c r="Q16" s="12">
        <f t="shared" ref="Q16:Q22" si="8">+P16/P$23*100</f>
        <v>2.926007788653826</v>
      </c>
      <c r="R16" s="11">
        <v>1548</v>
      </c>
      <c r="S16" s="12">
        <f t="shared" ref="S16:S22" si="9">+R16/R$23*100</f>
        <v>3.448506315578427</v>
      </c>
      <c r="T16" s="11">
        <v>919</v>
      </c>
      <c r="U16" s="12">
        <f t="shared" ref="U16:U22" si="10">+T16/T$23*100</f>
        <v>2.1297798377752026</v>
      </c>
      <c r="V16" s="11">
        <v>1224</v>
      </c>
      <c r="W16" s="12">
        <f t="shared" ref="W16:W22" si="11">+V16/V$23*100</f>
        <v>2.4794895168641751</v>
      </c>
      <c r="X16" s="11">
        <v>1405</v>
      </c>
      <c r="Y16" s="12">
        <f t="shared" ref="Y16:Y22" si="12">+X16/X$23*100</f>
        <v>3.7400841186178995</v>
      </c>
      <c r="Z16" s="11">
        <v>767</v>
      </c>
      <c r="AA16" s="12">
        <f t="shared" ref="AA16:AA22" si="13">+Z16/Z$23*100</f>
        <v>2.219649833598611</v>
      </c>
      <c r="AB16" s="11">
        <v>586</v>
      </c>
      <c r="AC16" s="12">
        <f t="shared" ref="AC16:AC22" si="14">+AB16/AB$23*100</f>
        <v>2.6846252519699467</v>
      </c>
      <c r="AD16" s="11">
        <v>146</v>
      </c>
      <c r="AE16" s="12">
        <f t="shared" ref="AE16:AE22" si="15">+AD16/AD$23*100</f>
        <v>1.6833852184941773</v>
      </c>
      <c r="AF16" s="11">
        <v>17</v>
      </c>
      <c r="AG16" s="12">
        <f t="shared" ref="AG16:AG22" si="16">+AF16/AF$23*100</f>
        <v>6.7729083665338639</v>
      </c>
      <c r="AH16" s="11">
        <v>40</v>
      </c>
      <c r="AI16" s="12">
        <f t="shared" ref="AI16:AI22" si="17">+AH16/AH$23*100</f>
        <v>8.5653104925053523</v>
      </c>
      <c r="AJ16" s="11">
        <f>7+0+0</f>
        <v>7</v>
      </c>
      <c r="AK16" s="12">
        <f t="shared" ref="AK16:AK22" si="18">+AJ16/AJ$23*100</f>
        <v>3.1818181818181817</v>
      </c>
    </row>
    <row r="17" spans="1:37" ht="21" customHeight="1" x14ac:dyDescent="0.35">
      <c r="A17" s="10" t="s">
        <v>12</v>
      </c>
      <c r="B17" s="11">
        <v>147</v>
      </c>
      <c r="C17" s="12">
        <f t="shared" si="1"/>
        <v>24.873096446700508</v>
      </c>
      <c r="D17" s="11">
        <v>132</v>
      </c>
      <c r="E17" s="12">
        <f t="shared" si="2"/>
        <v>15.789473684210526</v>
      </c>
      <c r="F17" s="11">
        <v>725</v>
      </c>
      <c r="G17" s="12">
        <f t="shared" si="3"/>
        <v>19.302449414270502</v>
      </c>
      <c r="H17" s="11">
        <v>2793</v>
      </c>
      <c r="I17" s="12">
        <f t="shared" si="4"/>
        <v>30.834621329211746</v>
      </c>
      <c r="J17" s="11">
        <v>14313</v>
      </c>
      <c r="K17" s="12">
        <f t="shared" si="5"/>
        <v>34.366596235113327</v>
      </c>
      <c r="L17" s="11">
        <v>13572</v>
      </c>
      <c r="M17" s="12">
        <f t="shared" si="6"/>
        <v>35.837448179345671</v>
      </c>
      <c r="N17" s="11">
        <v>15503</v>
      </c>
      <c r="O17" s="12">
        <f t="shared" si="7"/>
        <v>37.569368714406878</v>
      </c>
      <c r="P17" s="11">
        <v>19200</v>
      </c>
      <c r="Q17" s="12">
        <f t="shared" si="8"/>
        <v>40.416798231765078</v>
      </c>
      <c r="R17" s="11">
        <v>17814</v>
      </c>
      <c r="S17" s="12">
        <f t="shared" si="9"/>
        <v>39.684555236249416</v>
      </c>
      <c r="T17" s="11">
        <v>16586</v>
      </c>
      <c r="U17" s="12">
        <f t="shared" si="10"/>
        <v>38.438006952491307</v>
      </c>
      <c r="V17" s="11">
        <v>18621</v>
      </c>
      <c r="W17" s="12">
        <f t="shared" si="11"/>
        <v>37.721057429352776</v>
      </c>
      <c r="X17" s="11">
        <v>11231</v>
      </c>
      <c r="Y17" s="12">
        <f t="shared" si="12"/>
        <v>29.896715114731403</v>
      </c>
      <c r="Z17" s="11">
        <v>10789</v>
      </c>
      <c r="AA17" s="12">
        <f t="shared" si="13"/>
        <v>31.222688467660255</v>
      </c>
      <c r="AB17" s="11">
        <v>7746</v>
      </c>
      <c r="AC17" s="12">
        <f t="shared" si="14"/>
        <v>35.486531061022539</v>
      </c>
      <c r="AD17" s="11">
        <v>2854</v>
      </c>
      <c r="AE17" s="12">
        <f t="shared" si="15"/>
        <v>32.906722010838237</v>
      </c>
      <c r="AF17" s="11">
        <v>69</v>
      </c>
      <c r="AG17" s="12">
        <f t="shared" si="16"/>
        <v>27.490039840637447</v>
      </c>
      <c r="AH17" s="11">
        <v>113</v>
      </c>
      <c r="AI17" s="12">
        <f t="shared" si="17"/>
        <v>24.197002141327623</v>
      </c>
      <c r="AJ17" s="11">
        <f>26+34+54</f>
        <v>114</v>
      </c>
      <c r="AK17" s="12">
        <f t="shared" si="18"/>
        <v>51.81818181818182</v>
      </c>
    </row>
    <row r="18" spans="1:37" ht="21" customHeight="1" x14ac:dyDescent="0.35">
      <c r="A18" s="10" t="s">
        <v>13</v>
      </c>
      <c r="B18" s="11">
        <v>167</v>
      </c>
      <c r="C18" s="12">
        <f t="shared" si="1"/>
        <v>28.257191201353638</v>
      </c>
      <c r="D18" s="11">
        <v>157</v>
      </c>
      <c r="E18" s="12">
        <f t="shared" si="2"/>
        <v>18.779904306220097</v>
      </c>
      <c r="F18" s="11">
        <v>2123</v>
      </c>
      <c r="G18" s="12">
        <f t="shared" si="3"/>
        <v>56.52289669861554</v>
      </c>
      <c r="H18" s="11">
        <v>3365</v>
      </c>
      <c r="I18" s="12">
        <f t="shared" si="4"/>
        <v>37.149481121660408</v>
      </c>
      <c r="J18" s="11">
        <v>11841</v>
      </c>
      <c r="K18" s="12">
        <f t="shared" si="5"/>
        <v>28.431137149442947</v>
      </c>
      <c r="L18" s="11">
        <v>11115</v>
      </c>
      <c r="M18" s="12">
        <f t="shared" si="6"/>
        <v>29.349634284808957</v>
      </c>
      <c r="N18" s="11">
        <v>10801</v>
      </c>
      <c r="O18" s="12">
        <f t="shared" si="7"/>
        <v>26.174724342663275</v>
      </c>
      <c r="P18" s="11">
        <v>11311</v>
      </c>
      <c r="Q18" s="12">
        <f t="shared" si="8"/>
        <v>23.810125249973687</v>
      </c>
      <c r="R18" s="11">
        <v>12003</v>
      </c>
      <c r="S18" s="12">
        <f t="shared" si="9"/>
        <v>26.739290249281559</v>
      </c>
      <c r="T18" s="11">
        <v>11017</v>
      </c>
      <c r="U18" s="12">
        <f t="shared" si="10"/>
        <v>25.531865585168017</v>
      </c>
      <c r="V18" s="11">
        <v>13348</v>
      </c>
      <c r="W18" s="12">
        <f t="shared" si="11"/>
        <v>27.039400384888079</v>
      </c>
      <c r="X18" s="11">
        <v>12205</v>
      </c>
      <c r="Y18" s="12">
        <f t="shared" si="12"/>
        <v>32.489485172762606</v>
      </c>
      <c r="Z18" s="11">
        <v>9953</v>
      </c>
      <c r="AA18" s="12">
        <f t="shared" si="13"/>
        <v>28.803356967153814</v>
      </c>
      <c r="AB18" s="11">
        <v>5779</v>
      </c>
      <c r="AC18" s="12">
        <f t="shared" si="14"/>
        <v>26.475169507055156</v>
      </c>
      <c r="AD18" s="11">
        <v>2480</v>
      </c>
      <c r="AE18" s="12">
        <f t="shared" si="15"/>
        <v>28.594488642914794</v>
      </c>
      <c r="AF18" s="11">
        <v>65</v>
      </c>
      <c r="AG18" s="12">
        <f t="shared" si="16"/>
        <v>25.89641434262948</v>
      </c>
      <c r="AH18" s="11">
        <v>238</v>
      </c>
      <c r="AI18" s="12">
        <f t="shared" si="17"/>
        <v>50.96359743040685</v>
      </c>
      <c r="AJ18" s="11">
        <f>25+2+5</f>
        <v>32</v>
      </c>
      <c r="AK18" s="12">
        <f t="shared" si="18"/>
        <v>14.545454545454545</v>
      </c>
    </row>
    <row r="19" spans="1:37" ht="21" customHeight="1" x14ac:dyDescent="0.35">
      <c r="A19" s="10" t="s">
        <v>14</v>
      </c>
      <c r="B19" s="11">
        <v>140</v>
      </c>
      <c r="C19" s="12">
        <f t="shared" si="1"/>
        <v>23.688663282571913</v>
      </c>
      <c r="D19" s="11">
        <v>185</v>
      </c>
      <c r="E19" s="12">
        <f t="shared" si="2"/>
        <v>22.129186602870814</v>
      </c>
      <c r="F19" s="11">
        <v>453</v>
      </c>
      <c r="G19" s="12">
        <f t="shared" si="3"/>
        <v>12.060702875399361</v>
      </c>
      <c r="H19" s="11">
        <v>1367</v>
      </c>
      <c r="I19" s="12">
        <f t="shared" si="4"/>
        <v>15.091631706778537</v>
      </c>
      <c r="J19" s="11">
        <v>8387</v>
      </c>
      <c r="K19" s="12">
        <f t="shared" si="5"/>
        <v>20.137821744141377</v>
      </c>
      <c r="L19" s="11">
        <v>6972</v>
      </c>
      <c r="M19" s="12">
        <f t="shared" si="6"/>
        <v>18.409865068258032</v>
      </c>
      <c r="N19" s="11">
        <v>7594</v>
      </c>
      <c r="O19" s="12">
        <f t="shared" si="7"/>
        <v>18.403004967890464</v>
      </c>
      <c r="P19" s="11">
        <v>7961</v>
      </c>
      <c r="Q19" s="12">
        <f t="shared" si="8"/>
        <v>16.75823597516051</v>
      </c>
      <c r="R19" s="11">
        <v>7009</v>
      </c>
      <c r="S19" s="12">
        <f t="shared" si="9"/>
        <v>15.61407026220232</v>
      </c>
      <c r="T19" s="11">
        <v>8058</v>
      </c>
      <c r="U19" s="12">
        <f t="shared" si="10"/>
        <v>18.674391657010428</v>
      </c>
      <c r="V19" s="11">
        <v>7586</v>
      </c>
      <c r="W19" s="12">
        <f t="shared" si="11"/>
        <v>15.367162969715388</v>
      </c>
      <c r="X19" s="11">
        <v>6685</v>
      </c>
      <c r="Y19" s="12">
        <f t="shared" si="12"/>
        <v>17.795346856199757</v>
      </c>
      <c r="Z19" s="11">
        <v>7035</v>
      </c>
      <c r="AA19" s="12">
        <f t="shared" si="13"/>
        <v>20.358848212993777</v>
      </c>
      <c r="AB19" s="11">
        <v>4143</v>
      </c>
      <c r="AC19" s="12">
        <f t="shared" si="14"/>
        <v>18.980208905992306</v>
      </c>
      <c r="AD19" s="11">
        <v>1906</v>
      </c>
      <c r="AE19" s="12">
        <f t="shared" si="15"/>
        <v>21.976248126369192</v>
      </c>
      <c r="AF19" s="11">
        <v>42</v>
      </c>
      <c r="AG19" s="12">
        <f t="shared" si="16"/>
        <v>16.733067729083665</v>
      </c>
      <c r="AH19" s="11">
        <v>47</v>
      </c>
      <c r="AI19" s="12">
        <f t="shared" si="17"/>
        <v>10.06423982869379</v>
      </c>
      <c r="AJ19" s="11">
        <f>17+9+6</f>
        <v>32</v>
      </c>
      <c r="AK19" s="12">
        <f t="shared" si="18"/>
        <v>14.545454545454545</v>
      </c>
    </row>
    <row r="20" spans="1:37" ht="21" customHeight="1" x14ac:dyDescent="0.35">
      <c r="A20" s="10" t="s">
        <v>15</v>
      </c>
      <c r="B20" s="11">
        <v>69</v>
      </c>
      <c r="C20" s="12">
        <f t="shared" si="1"/>
        <v>11.6751269035533</v>
      </c>
      <c r="D20" s="11">
        <v>142</v>
      </c>
      <c r="E20" s="12">
        <f t="shared" si="2"/>
        <v>16.985645933014354</v>
      </c>
      <c r="F20" s="11">
        <v>164</v>
      </c>
      <c r="G20" s="12">
        <f t="shared" si="3"/>
        <v>4.3663471778487759</v>
      </c>
      <c r="H20" s="11">
        <v>672</v>
      </c>
      <c r="I20" s="12">
        <f t="shared" si="4"/>
        <v>7.418856259659969</v>
      </c>
      <c r="J20" s="11">
        <v>3417</v>
      </c>
      <c r="K20" s="12">
        <f t="shared" si="5"/>
        <v>8.2044756050710728</v>
      </c>
      <c r="L20" s="11">
        <v>3421</v>
      </c>
      <c r="M20" s="12">
        <f t="shared" si="6"/>
        <v>9.0332972459137597</v>
      </c>
      <c r="N20" s="11">
        <v>4205</v>
      </c>
      <c r="O20" s="12">
        <f t="shared" si="7"/>
        <v>10.190233854355991</v>
      </c>
      <c r="P20" s="11">
        <v>4768</v>
      </c>
      <c r="Q20" s="12">
        <f t="shared" si="8"/>
        <v>10.036838227554993</v>
      </c>
      <c r="R20" s="11">
        <v>4718</v>
      </c>
      <c r="S20" s="12">
        <f t="shared" si="9"/>
        <v>10.510370023836575</v>
      </c>
      <c r="T20" s="11">
        <v>4305</v>
      </c>
      <c r="U20" s="12">
        <f t="shared" si="10"/>
        <v>9.9768250289687135</v>
      </c>
      <c r="V20" s="11">
        <v>5669</v>
      </c>
      <c r="W20" s="12">
        <f t="shared" si="11"/>
        <v>11.483844829332524</v>
      </c>
      <c r="X20" s="11">
        <v>4174</v>
      </c>
      <c r="Y20" s="12">
        <f t="shared" si="12"/>
        <v>11.111111111111111</v>
      </c>
      <c r="Z20" s="11">
        <v>3956</v>
      </c>
      <c r="AA20" s="12">
        <f t="shared" si="13"/>
        <v>11.448415569382146</v>
      </c>
      <c r="AB20" s="11">
        <v>2493</v>
      </c>
      <c r="AC20" s="12">
        <f t="shared" si="14"/>
        <v>11.421110500274876</v>
      </c>
      <c r="AD20" s="11">
        <v>853</v>
      </c>
      <c r="AE20" s="12">
        <f t="shared" si="15"/>
        <v>9.8351204888735158</v>
      </c>
      <c r="AF20" s="11">
        <v>50</v>
      </c>
      <c r="AG20" s="12">
        <f t="shared" si="16"/>
        <v>19.920318725099602</v>
      </c>
      <c r="AH20" s="11">
        <v>19</v>
      </c>
      <c r="AI20" s="12">
        <f t="shared" si="17"/>
        <v>4.0685224839400433</v>
      </c>
      <c r="AJ20" s="11">
        <f>19+7+6</f>
        <v>32</v>
      </c>
      <c r="AK20" s="12">
        <f t="shared" si="18"/>
        <v>14.545454545454545</v>
      </c>
    </row>
    <row r="21" spans="1:37" ht="21" customHeight="1" x14ac:dyDescent="0.35">
      <c r="A21" s="10" t="s">
        <v>16</v>
      </c>
      <c r="B21" s="11">
        <v>40</v>
      </c>
      <c r="C21" s="12">
        <f t="shared" si="1"/>
        <v>6.7681895093062607</v>
      </c>
      <c r="D21" s="11">
        <v>55</v>
      </c>
      <c r="E21" s="12">
        <f t="shared" si="2"/>
        <v>6.5789473684210522</v>
      </c>
      <c r="F21" s="11">
        <v>103</v>
      </c>
      <c r="G21" s="12">
        <f t="shared" si="3"/>
        <v>2.7422790202342919</v>
      </c>
      <c r="H21" s="11">
        <v>226</v>
      </c>
      <c r="I21" s="12">
        <f t="shared" si="4"/>
        <v>2.4950320158975492</v>
      </c>
      <c r="J21" s="11">
        <v>1281</v>
      </c>
      <c r="K21" s="12">
        <f t="shared" si="5"/>
        <v>3.0757779485209373</v>
      </c>
      <c r="L21" s="11">
        <v>999</v>
      </c>
      <c r="M21" s="12">
        <f t="shared" si="6"/>
        <v>2.63790235272372</v>
      </c>
      <c r="N21" s="11">
        <v>1605</v>
      </c>
      <c r="O21" s="12">
        <f t="shared" si="7"/>
        <v>3.8894947291893853</v>
      </c>
      <c r="P21" s="11">
        <v>2114</v>
      </c>
      <c r="Q21" s="12">
        <f t="shared" si="8"/>
        <v>4.4500578886433013</v>
      </c>
      <c r="R21" s="11">
        <v>1406</v>
      </c>
      <c r="S21" s="12">
        <f t="shared" si="9"/>
        <v>3.1321704649245921</v>
      </c>
      <c r="T21" s="11">
        <v>1858</v>
      </c>
      <c r="U21" s="12">
        <f t="shared" si="10"/>
        <v>4.3059096176129783</v>
      </c>
      <c r="V21" s="11">
        <v>2000</v>
      </c>
      <c r="W21" s="12">
        <f t="shared" si="11"/>
        <v>4.0514534589283908</v>
      </c>
      <c r="X21" s="11">
        <v>1507</v>
      </c>
      <c r="Y21" s="12">
        <f t="shared" si="12"/>
        <v>4.0116062396848218</v>
      </c>
      <c r="Z21" s="11">
        <v>1621</v>
      </c>
      <c r="AA21" s="12">
        <f t="shared" si="13"/>
        <v>4.6910722037331789</v>
      </c>
      <c r="AB21" s="11">
        <v>838</v>
      </c>
      <c r="AC21" s="12">
        <f t="shared" si="14"/>
        <v>3.8391057357522449</v>
      </c>
      <c r="AD21" s="11">
        <v>285</v>
      </c>
      <c r="AE21" s="12">
        <f t="shared" si="15"/>
        <v>3.2860601867865791</v>
      </c>
      <c r="AF21" s="11">
        <v>4</v>
      </c>
      <c r="AG21" s="12">
        <f t="shared" si="16"/>
        <v>1.593625498007968</v>
      </c>
      <c r="AH21" s="11">
        <v>10</v>
      </c>
      <c r="AI21" s="12">
        <f t="shared" si="17"/>
        <v>2.1413276231263381</v>
      </c>
      <c r="AJ21" s="11">
        <f>0+0+1</f>
        <v>1</v>
      </c>
      <c r="AK21" s="12">
        <f t="shared" si="18"/>
        <v>0.45454545454545453</v>
      </c>
    </row>
    <row r="22" spans="1:37" ht="21" customHeight="1" x14ac:dyDescent="0.35">
      <c r="A22" s="10" t="s">
        <v>17</v>
      </c>
      <c r="B22" s="11">
        <v>14</v>
      </c>
      <c r="C22" s="12">
        <f t="shared" si="1"/>
        <v>2.3688663282571913</v>
      </c>
      <c r="D22" s="11">
        <v>150</v>
      </c>
      <c r="E22" s="12">
        <f t="shared" si="2"/>
        <v>17.942583732057415</v>
      </c>
      <c r="F22" s="11">
        <v>110</v>
      </c>
      <c r="G22" s="12">
        <f t="shared" si="3"/>
        <v>2.9286474973375931</v>
      </c>
      <c r="H22" s="11">
        <v>509</v>
      </c>
      <c r="I22" s="12">
        <f t="shared" si="4"/>
        <v>5.6193420181055425</v>
      </c>
      <c r="J22" s="11">
        <v>1340</v>
      </c>
      <c r="K22" s="12">
        <f t="shared" si="5"/>
        <v>3.2174414137533613</v>
      </c>
      <c r="L22" s="11">
        <v>326</v>
      </c>
      <c r="M22" s="12">
        <f t="shared" si="6"/>
        <v>0.86081698397190465</v>
      </c>
      <c r="N22" s="11">
        <v>560</v>
      </c>
      <c r="O22" s="12">
        <f t="shared" si="7"/>
        <v>1.3570822731128074</v>
      </c>
      <c r="P22" s="11">
        <v>761</v>
      </c>
      <c r="Q22" s="12">
        <f t="shared" si="8"/>
        <v>1.6019366382486053</v>
      </c>
      <c r="R22" s="11">
        <v>391</v>
      </c>
      <c r="S22" s="12">
        <f t="shared" si="9"/>
        <v>0.87103744792710913</v>
      </c>
      <c r="T22" s="11">
        <v>407</v>
      </c>
      <c r="U22" s="12">
        <f t="shared" si="10"/>
        <v>0.94322132097334876</v>
      </c>
      <c r="V22" s="11">
        <v>917</v>
      </c>
      <c r="W22" s="12">
        <f t="shared" si="11"/>
        <v>1.8575914109186669</v>
      </c>
      <c r="X22" s="11">
        <v>359</v>
      </c>
      <c r="Y22" s="12">
        <f t="shared" si="12"/>
        <v>0.9556513868924027</v>
      </c>
      <c r="Z22" s="11">
        <v>434</v>
      </c>
      <c r="AA22" s="12">
        <f t="shared" si="13"/>
        <v>1.2559687454782231</v>
      </c>
      <c r="AB22" s="11">
        <v>243</v>
      </c>
      <c r="AC22" s="12">
        <f t="shared" si="14"/>
        <v>1.1132490379329303</v>
      </c>
      <c r="AD22" s="11">
        <v>149</v>
      </c>
      <c r="AE22" s="12">
        <f t="shared" si="15"/>
        <v>1.7179753257235097</v>
      </c>
      <c r="AF22" s="11">
        <v>4</v>
      </c>
      <c r="AG22" s="12">
        <f t="shared" si="16"/>
        <v>1.593625498007968</v>
      </c>
      <c r="AH22" s="11">
        <v>0</v>
      </c>
      <c r="AI22" s="12">
        <f t="shared" si="17"/>
        <v>0</v>
      </c>
      <c r="AJ22" s="11">
        <f>1+1+0</f>
        <v>2</v>
      </c>
      <c r="AK22" s="12">
        <f t="shared" si="18"/>
        <v>0.90909090909090906</v>
      </c>
    </row>
    <row r="23" spans="1:37" ht="21" customHeight="1" x14ac:dyDescent="0.35">
      <c r="A23" s="13" t="s">
        <v>8</v>
      </c>
      <c r="B23" s="14">
        <f t="shared" ref="B23:AK23" si="19">SUM(B16:B22)</f>
        <v>591</v>
      </c>
      <c r="C23" s="16">
        <f t="shared" si="19"/>
        <v>100.00000000000001</v>
      </c>
      <c r="D23" s="14">
        <f t="shared" si="19"/>
        <v>836</v>
      </c>
      <c r="E23" s="16">
        <f t="shared" si="19"/>
        <v>100</v>
      </c>
      <c r="F23" s="14">
        <f t="shared" si="19"/>
        <v>3756</v>
      </c>
      <c r="G23" s="16">
        <f t="shared" si="19"/>
        <v>99.999999999999986</v>
      </c>
      <c r="H23" s="14">
        <f t="shared" si="19"/>
        <v>9058</v>
      </c>
      <c r="I23" s="16">
        <f t="shared" si="19"/>
        <v>100.00000000000001</v>
      </c>
      <c r="J23" s="14">
        <f t="shared" si="19"/>
        <v>41648</v>
      </c>
      <c r="K23" s="16">
        <f t="shared" si="19"/>
        <v>99.999999999999986</v>
      </c>
      <c r="L23" s="14">
        <f t="shared" si="19"/>
        <v>37871</v>
      </c>
      <c r="M23" s="16">
        <f t="shared" si="19"/>
        <v>99.999999999999972</v>
      </c>
      <c r="N23" s="14">
        <f t="shared" si="19"/>
        <v>41265</v>
      </c>
      <c r="O23" s="16">
        <f t="shared" si="19"/>
        <v>100</v>
      </c>
      <c r="P23" s="14">
        <f t="shared" si="19"/>
        <v>47505</v>
      </c>
      <c r="Q23" s="16">
        <f t="shared" si="19"/>
        <v>100.00000000000001</v>
      </c>
      <c r="R23" s="14">
        <f t="shared" si="19"/>
        <v>44889</v>
      </c>
      <c r="S23" s="16">
        <f t="shared" si="19"/>
        <v>100</v>
      </c>
      <c r="T23" s="14">
        <f t="shared" si="19"/>
        <v>43150</v>
      </c>
      <c r="U23" s="16">
        <f t="shared" si="19"/>
        <v>100.00000000000001</v>
      </c>
      <c r="V23" s="14">
        <f t="shared" si="19"/>
        <v>49365</v>
      </c>
      <c r="W23" s="16">
        <f t="shared" si="19"/>
        <v>100</v>
      </c>
      <c r="X23" s="14">
        <f t="shared" si="19"/>
        <v>37566</v>
      </c>
      <c r="Y23" s="20">
        <f t="shared" si="19"/>
        <v>100</v>
      </c>
      <c r="Z23" s="14">
        <f t="shared" si="19"/>
        <v>34555</v>
      </c>
      <c r="AA23" s="20">
        <f t="shared" si="19"/>
        <v>100.00000000000001</v>
      </c>
      <c r="AB23" s="14">
        <f t="shared" si="19"/>
        <v>21828</v>
      </c>
      <c r="AC23" s="20">
        <f t="shared" si="19"/>
        <v>100</v>
      </c>
      <c r="AD23" s="14">
        <f t="shared" si="19"/>
        <v>8673</v>
      </c>
      <c r="AE23" s="20">
        <f t="shared" si="19"/>
        <v>100.00000000000001</v>
      </c>
      <c r="AF23" s="14">
        <f t="shared" si="19"/>
        <v>251</v>
      </c>
      <c r="AG23" s="20">
        <f t="shared" si="19"/>
        <v>100</v>
      </c>
      <c r="AH23" s="14">
        <f t="shared" si="19"/>
        <v>467</v>
      </c>
      <c r="AI23" s="20">
        <f t="shared" si="19"/>
        <v>100</v>
      </c>
      <c r="AJ23" s="14">
        <f t="shared" si="19"/>
        <v>220</v>
      </c>
      <c r="AK23" s="20">
        <f t="shared" si="19"/>
        <v>100</v>
      </c>
    </row>
    <row r="24" spans="1:37" ht="12" customHeight="1" x14ac:dyDescent="0.35">
      <c r="A24" s="6"/>
      <c r="B24" s="1"/>
      <c r="C24" s="1"/>
      <c r="D24" s="1"/>
      <c r="E24" s="1"/>
      <c r="F24" s="19"/>
      <c r="G24" s="1"/>
      <c r="H24" s="19"/>
      <c r="I24" s="1"/>
      <c r="J24" s="19"/>
      <c r="K24" s="1"/>
      <c r="L24" s="19"/>
      <c r="M24" s="1"/>
      <c r="N24" s="19"/>
      <c r="O24" s="1"/>
      <c r="P24" s="19"/>
      <c r="Q24" s="1"/>
      <c r="R24" s="1"/>
      <c r="S24" s="1"/>
      <c r="T24" s="1"/>
      <c r="U24" s="1"/>
      <c r="V24" s="19"/>
      <c r="W24" s="1"/>
      <c r="X24" s="19"/>
      <c r="Y24" s="1"/>
      <c r="Z24" s="19"/>
      <c r="AA24" s="1"/>
      <c r="AB24" s="19"/>
      <c r="AC24" s="1"/>
      <c r="AD24" s="19"/>
      <c r="AE24" s="1"/>
      <c r="AF24" s="19"/>
      <c r="AG24" s="1"/>
      <c r="AH24" s="19"/>
      <c r="AI24" s="1"/>
      <c r="AJ24" s="19"/>
      <c r="AK24" s="1"/>
    </row>
    <row r="25" spans="1:37" ht="21" customHeight="1" x14ac:dyDescent="0.35">
      <c r="A25" s="13" t="s">
        <v>9</v>
      </c>
      <c r="B25" s="14">
        <v>19044</v>
      </c>
      <c r="C25" s="15">
        <f>B23/B25*100</f>
        <v>3.1033396345305606</v>
      </c>
      <c r="D25" s="14">
        <v>41164</v>
      </c>
      <c r="E25" s="15">
        <f>D23/D25*100</f>
        <v>2.0309007870955202</v>
      </c>
      <c r="F25" s="14">
        <v>91523</v>
      </c>
      <c r="G25" s="15">
        <f>F23/F25*100</f>
        <v>4.1038864547709313</v>
      </c>
      <c r="H25" s="14">
        <v>86249</v>
      </c>
      <c r="I25" s="15">
        <f>H23/H25*100</f>
        <v>10.502150749573907</v>
      </c>
      <c r="J25" s="14">
        <v>89610</v>
      </c>
      <c r="K25" s="15">
        <f>J23/J25*100</f>
        <v>46.476955696908831</v>
      </c>
      <c r="L25" s="14">
        <v>86341</v>
      </c>
      <c r="M25" s="15">
        <f>L23/L25*100</f>
        <v>43.862128073568755</v>
      </c>
      <c r="N25" s="14">
        <v>97376</v>
      </c>
      <c r="O25" s="15">
        <f>N23/N25*100</f>
        <v>42.376971738416039</v>
      </c>
      <c r="P25" s="14">
        <v>104308</v>
      </c>
      <c r="Q25" s="15">
        <f>P23/P25*100</f>
        <v>45.543007247766234</v>
      </c>
      <c r="R25" s="14">
        <v>96260</v>
      </c>
      <c r="S25" s="15">
        <f>R23/R25*100</f>
        <v>46.633077082900478</v>
      </c>
      <c r="T25" s="14">
        <v>113965</v>
      </c>
      <c r="U25" s="15">
        <f>T23/T25*100</f>
        <v>37.862501645241956</v>
      </c>
      <c r="V25" s="14">
        <v>145251</v>
      </c>
      <c r="W25" s="15">
        <f>V23/V25*100</f>
        <v>33.985996654067783</v>
      </c>
      <c r="X25" s="14">
        <v>147671</v>
      </c>
      <c r="Y25" s="17">
        <f>X23/X25*100</f>
        <v>25.438982603219319</v>
      </c>
      <c r="Z25" s="14">
        <f>+Z11</f>
        <v>155733</v>
      </c>
      <c r="AA25" s="17">
        <f>Z23/Z25*100</f>
        <v>22.188617698239938</v>
      </c>
      <c r="AB25" s="14">
        <f>+AB11</f>
        <v>101056</v>
      </c>
      <c r="AC25" s="17">
        <f>AB23/AB25*100</f>
        <v>21.599905003166562</v>
      </c>
      <c r="AD25" s="14">
        <f>+AD11</f>
        <v>41511</v>
      </c>
      <c r="AE25" s="17">
        <f>AD23/AD25*100</f>
        <v>20.893257208932571</v>
      </c>
      <c r="AF25" s="14">
        <f>+AF11</f>
        <v>115201</v>
      </c>
      <c r="AG25" s="17">
        <f>AF23/AF25*100</f>
        <v>0.21788005312453887</v>
      </c>
      <c r="AH25" s="14">
        <f>+AH11</f>
        <v>138416</v>
      </c>
      <c r="AI25" s="17">
        <f>AH23/AH25*100</f>
        <v>0.33738874118599005</v>
      </c>
      <c r="AJ25" s="14">
        <f>+AJ11</f>
        <v>91341</v>
      </c>
      <c r="AK25" s="17">
        <f>AJ23/AJ25*100</f>
        <v>0.24085569459497924</v>
      </c>
    </row>
    <row r="26" spans="1:37" ht="21" customHeight="1" x14ac:dyDescent="0.35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</row>
    <row r="27" spans="1:37" ht="21" customHeight="1" x14ac:dyDescent="0.35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</row>
    <row r="28" spans="1:37" ht="21" customHeight="1" x14ac:dyDescent="0.35">
      <c r="A28" s="28" t="s">
        <v>18</v>
      </c>
      <c r="B28" s="25">
        <v>2007</v>
      </c>
      <c r="C28" s="27"/>
      <c r="D28" s="25">
        <v>2008</v>
      </c>
      <c r="E28" s="27"/>
      <c r="F28" s="25">
        <v>2009</v>
      </c>
      <c r="G28" s="27"/>
      <c r="H28" s="25">
        <v>2010</v>
      </c>
      <c r="I28" s="27"/>
      <c r="J28" s="25">
        <v>2011</v>
      </c>
      <c r="K28" s="27"/>
      <c r="L28" s="25">
        <v>2012</v>
      </c>
      <c r="M28" s="27"/>
      <c r="N28" s="25">
        <v>2013</v>
      </c>
      <c r="O28" s="27"/>
      <c r="P28" s="25">
        <v>2014</v>
      </c>
      <c r="Q28" s="27"/>
      <c r="R28" s="25">
        <v>2015</v>
      </c>
      <c r="S28" s="27"/>
      <c r="T28" s="25">
        <v>2016</v>
      </c>
      <c r="U28" s="27"/>
      <c r="V28" s="25">
        <v>2017</v>
      </c>
      <c r="W28" s="27"/>
      <c r="X28" s="25">
        <v>2018</v>
      </c>
      <c r="Y28" s="26"/>
      <c r="Z28" s="25">
        <v>2019</v>
      </c>
      <c r="AA28" s="26"/>
      <c r="AB28" s="25">
        <v>2020</v>
      </c>
      <c r="AC28" s="26"/>
      <c r="AD28" s="25">
        <v>2021</v>
      </c>
      <c r="AE28" s="26"/>
      <c r="AF28" s="25">
        <v>2022</v>
      </c>
      <c r="AG28" s="26"/>
      <c r="AH28" s="25">
        <v>2023</v>
      </c>
      <c r="AI28" s="26"/>
      <c r="AJ28" s="25">
        <v>2024</v>
      </c>
      <c r="AK28" s="26"/>
    </row>
    <row r="29" spans="1:37" ht="21" customHeight="1" x14ac:dyDescent="0.35">
      <c r="A29" s="29"/>
      <c r="B29" s="7" t="s">
        <v>4</v>
      </c>
      <c r="C29" s="7" t="s">
        <v>5</v>
      </c>
      <c r="D29" s="7" t="s">
        <v>4</v>
      </c>
      <c r="E29" s="7" t="s">
        <v>5</v>
      </c>
      <c r="F29" s="7" t="s">
        <v>4</v>
      </c>
      <c r="G29" s="7" t="s">
        <v>5</v>
      </c>
      <c r="H29" s="7" t="s">
        <v>4</v>
      </c>
      <c r="I29" s="7" t="s">
        <v>5</v>
      </c>
      <c r="J29" s="7" t="s">
        <v>4</v>
      </c>
      <c r="K29" s="7" t="s">
        <v>5</v>
      </c>
      <c r="L29" s="8" t="s">
        <v>4</v>
      </c>
      <c r="M29" s="7" t="s">
        <v>5</v>
      </c>
      <c r="N29" s="8" t="s">
        <v>4</v>
      </c>
      <c r="O29" s="7" t="s">
        <v>5</v>
      </c>
      <c r="P29" s="8" t="s">
        <v>4</v>
      </c>
      <c r="Q29" s="7" t="s">
        <v>5</v>
      </c>
      <c r="R29" s="8" t="s">
        <v>4</v>
      </c>
      <c r="S29" s="7" t="s">
        <v>5</v>
      </c>
      <c r="T29" s="8" t="s">
        <v>4</v>
      </c>
      <c r="U29" s="7" t="s">
        <v>5</v>
      </c>
      <c r="V29" s="8" t="s">
        <v>4</v>
      </c>
      <c r="W29" s="7" t="s">
        <v>5</v>
      </c>
      <c r="X29" s="8" t="s">
        <v>4</v>
      </c>
      <c r="Y29" s="9" t="s">
        <v>5</v>
      </c>
      <c r="Z29" s="8" t="s">
        <v>4</v>
      </c>
      <c r="AA29" s="9" t="s">
        <v>5</v>
      </c>
      <c r="AB29" s="8" t="s">
        <v>4</v>
      </c>
      <c r="AC29" s="9" t="s">
        <v>5</v>
      </c>
      <c r="AD29" s="8" t="s">
        <v>4</v>
      </c>
      <c r="AE29" s="9" t="s">
        <v>5</v>
      </c>
      <c r="AF29" s="8" t="s">
        <v>4</v>
      </c>
      <c r="AG29" s="9" t="s">
        <v>5</v>
      </c>
      <c r="AH29" s="8" t="s">
        <v>4</v>
      </c>
      <c r="AI29" s="9" t="s">
        <v>5</v>
      </c>
      <c r="AJ29" s="8" t="s">
        <v>4</v>
      </c>
      <c r="AK29" s="9" t="s">
        <v>5</v>
      </c>
    </row>
    <row r="30" spans="1:37" ht="21" customHeight="1" x14ac:dyDescent="0.35">
      <c r="A30" s="10" t="s">
        <v>19</v>
      </c>
      <c r="B30" s="11">
        <v>7</v>
      </c>
      <c r="C30" s="12">
        <f t="shared" ref="C30:C35" si="20">+B30/B$36*100</f>
        <v>0.84848484848484862</v>
      </c>
      <c r="D30" s="11">
        <v>2</v>
      </c>
      <c r="E30" s="12">
        <f t="shared" ref="E30:E35" si="21">+D30/D$36*100</f>
        <v>0.20181634712411706</v>
      </c>
      <c r="F30" s="11">
        <v>14</v>
      </c>
      <c r="G30" s="12">
        <f t="shared" ref="G30:G35" si="22">+F30/F$36*100</f>
        <v>0.33191085822664773</v>
      </c>
      <c r="H30" s="11">
        <v>77</v>
      </c>
      <c r="I30" s="12">
        <f t="shared" ref="I30:I35" si="23">+H30/H$36*100</f>
        <v>0.77864293659621797</v>
      </c>
      <c r="J30" s="11">
        <v>166</v>
      </c>
      <c r="K30" s="12">
        <f t="shared" ref="K30:K35" si="24">+J30/J$36*100</f>
        <v>0.47893825735718409</v>
      </c>
      <c r="L30" s="11">
        <v>324</v>
      </c>
      <c r="M30" s="12">
        <f t="shared" ref="M30:M35" si="25">+L30/L$36*100</f>
        <v>1.1072380561820792</v>
      </c>
      <c r="N30" s="11">
        <v>221</v>
      </c>
      <c r="O30" s="12">
        <f t="shared" ref="O30:O35" si="26">+N30/N$36*100</f>
        <v>0.64268473551051275</v>
      </c>
      <c r="P30" s="11">
        <v>216</v>
      </c>
      <c r="Q30" s="12">
        <f t="shared" ref="Q30:Q35" si="27">+P30/P$36*100</f>
        <v>0.55688761698507228</v>
      </c>
      <c r="R30" s="11">
        <v>182</v>
      </c>
      <c r="S30" s="12">
        <f t="shared" ref="S30:S35" si="28">+R30/R$36*100</f>
        <v>0.50114271553267065</v>
      </c>
      <c r="T30" s="11">
        <v>439</v>
      </c>
      <c r="U30" s="12">
        <f t="shared" ref="U30:U35" si="29">+T30/T$36*100</f>
        <v>1.3099003401563525</v>
      </c>
      <c r="V30" s="11">
        <v>320</v>
      </c>
      <c r="W30" s="12">
        <f t="shared" ref="W30:W35" si="30">+V30/V$36*100</f>
        <v>0.81674323634507406</v>
      </c>
      <c r="X30" s="11">
        <v>503</v>
      </c>
      <c r="Y30" s="12">
        <f t="shared" ref="Y30:Y35" si="31">+X30/X$36*100</f>
        <v>1.7191291568406302</v>
      </c>
      <c r="Z30" s="11">
        <v>203</v>
      </c>
      <c r="AA30" s="12">
        <f t="shared" ref="AA30:AA35" si="32">+Z30/Z$36*100</f>
        <v>0.74924337491695581</v>
      </c>
      <c r="AB30" s="11">
        <v>521</v>
      </c>
      <c r="AC30" s="12">
        <f t="shared" ref="AC30:AC35" si="33">+AB30/AB$36*100</f>
        <v>2.8695747962106188</v>
      </c>
      <c r="AD30" s="11">
        <v>91</v>
      </c>
      <c r="AE30" s="12">
        <f t="shared" ref="AE30:AE35" si="34">+AD30/AD$36*100</f>
        <v>1.3093525179856114</v>
      </c>
      <c r="AF30" s="11" t="s">
        <v>20</v>
      </c>
      <c r="AG30" s="11" t="s">
        <v>20</v>
      </c>
      <c r="AH30" s="11" t="s">
        <v>20</v>
      </c>
      <c r="AI30" s="11" t="s">
        <v>20</v>
      </c>
      <c r="AJ30" s="11" t="s">
        <v>20</v>
      </c>
      <c r="AK30" s="11" t="s">
        <v>20</v>
      </c>
    </row>
    <row r="31" spans="1:37" ht="21" customHeight="1" x14ac:dyDescent="0.35">
      <c r="A31" s="10" t="s">
        <v>21</v>
      </c>
      <c r="B31" s="11">
        <v>78</v>
      </c>
      <c r="C31" s="12">
        <f t="shared" si="20"/>
        <v>9.454545454545455</v>
      </c>
      <c r="D31" s="11">
        <v>46</v>
      </c>
      <c r="E31" s="12">
        <f t="shared" si="21"/>
        <v>4.6417759838546919</v>
      </c>
      <c r="F31" s="11">
        <v>58</v>
      </c>
      <c r="G31" s="12">
        <f t="shared" si="22"/>
        <v>1.3750592697961119</v>
      </c>
      <c r="H31" s="11">
        <v>141</v>
      </c>
      <c r="I31" s="12">
        <f t="shared" si="23"/>
        <v>1.4258266761047629</v>
      </c>
      <c r="J31" s="11">
        <v>525</v>
      </c>
      <c r="K31" s="12">
        <f t="shared" si="24"/>
        <v>1.5147143681477206</v>
      </c>
      <c r="L31" s="11">
        <v>395</v>
      </c>
      <c r="M31" s="12">
        <f t="shared" si="25"/>
        <v>1.3498735561479052</v>
      </c>
      <c r="N31" s="11">
        <v>496</v>
      </c>
      <c r="O31" s="12">
        <f t="shared" si="26"/>
        <v>1.4424055602407888</v>
      </c>
      <c r="P31" s="11">
        <v>337</v>
      </c>
      <c r="Q31" s="12">
        <f t="shared" si="27"/>
        <v>0.86884780983319154</v>
      </c>
      <c r="R31" s="11">
        <v>488</v>
      </c>
      <c r="S31" s="12">
        <f t="shared" si="28"/>
        <v>1.3437233251645235</v>
      </c>
      <c r="T31" s="11">
        <v>272</v>
      </c>
      <c r="U31" s="12">
        <f t="shared" si="29"/>
        <v>0.81160112191919798</v>
      </c>
      <c r="V31" s="11">
        <v>374</v>
      </c>
      <c r="W31" s="12">
        <f t="shared" si="30"/>
        <v>0.95456865747830522</v>
      </c>
      <c r="X31" s="11">
        <v>266</v>
      </c>
      <c r="Y31" s="12">
        <f t="shared" si="31"/>
        <v>0.90912197956184415</v>
      </c>
      <c r="Z31" s="11">
        <v>269</v>
      </c>
      <c r="AA31" s="12">
        <f t="shared" si="32"/>
        <v>0.99283974311655721</v>
      </c>
      <c r="AB31" s="11">
        <v>177</v>
      </c>
      <c r="AC31" s="12">
        <f t="shared" si="33"/>
        <v>0.97488433575677469</v>
      </c>
      <c r="AD31" s="11">
        <v>48</v>
      </c>
      <c r="AE31" s="12">
        <f t="shared" si="34"/>
        <v>0.69064748201438853</v>
      </c>
      <c r="AF31" s="11" t="s">
        <v>20</v>
      </c>
      <c r="AG31" s="11" t="s">
        <v>20</v>
      </c>
      <c r="AH31" s="11" t="s">
        <v>20</v>
      </c>
      <c r="AI31" s="11" t="s">
        <v>20</v>
      </c>
      <c r="AJ31" s="11" t="s">
        <v>20</v>
      </c>
      <c r="AK31" s="11" t="s">
        <v>20</v>
      </c>
    </row>
    <row r="32" spans="1:37" ht="21" customHeight="1" x14ac:dyDescent="0.35">
      <c r="A32" s="10" t="s">
        <v>22</v>
      </c>
      <c r="B32" s="11">
        <v>61</v>
      </c>
      <c r="C32" s="12">
        <f t="shared" si="20"/>
        <v>7.3939393939393945</v>
      </c>
      <c r="D32" s="11">
        <v>107</v>
      </c>
      <c r="E32" s="12">
        <f t="shared" si="21"/>
        <v>10.797174571140262</v>
      </c>
      <c r="F32" s="11">
        <v>126</v>
      </c>
      <c r="G32" s="12">
        <f t="shared" si="22"/>
        <v>2.9871977240398291</v>
      </c>
      <c r="H32" s="11">
        <v>347</v>
      </c>
      <c r="I32" s="12">
        <f t="shared" si="23"/>
        <v>3.5089493376478917</v>
      </c>
      <c r="J32" s="11">
        <v>1498</v>
      </c>
      <c r="K32" s="12">
        <f t="shared" si="24"/>
        <v>4.3219849971148294</v>
      </c>
      <c r="L32" s="11">
        <v>970</v>
      </c>
      <c r="M32" s="12">
        <f t="shared" si="25"/>
        <v>3.3148793657302984</v>
      </c>
      <c r="N32" s="11">
        <v>1292</v>
      </c>
      <c r="O32" s="12">
        <f t="shared" si="26"/>
        <v>3.7572338383691513</v>
      </c>
      <c r="P32" s="11">
        <v>922</v>
      </c>
      <c r="Q32" s="12">
        <f t="shared" si="27"/>
        <v>2.3770851058344289</v>
      </c>
      <c r="R32" s="11">
        <v>1079</v>
      </c>
      <c r="S32" s="12">
        <f t="shared" si="28"/>
        <v>2.9710603849436903</v>
      </c>
      <c r="T32" s="11">
        <v>1011</v>
      </c>
      <c r="U32" s="12">
        <f t="shared" si="29"/>
        <v>3.0166497583099599</v>
      </c>
      <c r="V32" s="11">
        <v>809</v>
      </c>
      <c r="W32" s="12">
        <f t="shared" si="30"/>
        <v>2.0648289943848903</v>
      </c>
      <c r="X32" s="11">
        <v>1533</v>
      </c>
      <c r="Y32" s="12">
        <f t="shared" si="31"/>
        <v>5.2394135137906286</v>
      </c>
      <c r="Z32" s="11">
        <v>801</v>
      </c>
      <c r="AA32" s="12">
        <f t="shared" si="32"/>
        <v>2.9563741049678893</v>
      </c>
      <c r="AB32" s="11">
        <v>700</v>
      </c>
      <c r="AC32" s="12">
        <f t="shared" si="33"/>
        <v>3.8554747741793349</v>
      </c>
      <c r="AD32" s="11">
        <v>150</v>
      </c>
      <c r="AE32" s="12">
        <f t="shared" si="34"/>
        <v>2.1582733812949639</v>
      </c>
      <c r="AF32" s="11" t="s">
        <v>20</v>
      </c>
      <c r="AG32" s="11" t="s">
        <v>20</v>
      </c>
      <c r="AH32" s="11" t="s">
        <v>20</v>
      </c>
      <c r="AI32" s="11" t="s">
        <v>20</v>
      </c>
      <c r="AJ32" s="11" t="s">
        <v>20</v>
      </c>
      <c r="AK32" s="11" t="s">
        <v>20</v>
      </c>
    </row>
    <row r="33" spans="1:37" ht="21" customHeight="1" x14ac:dyDescent="0.35">
      <c r="A33" s="10" t="s">
        <v>23</v>
      </c>
      <c r="B33" s="11">
        <v>122</v>
      </c>
      <c r="C33" s="12">
        <f t="shared" si="20"/>
        <v>14.787878787878789</v>
      </c>
      <c r="D33" s="11">
        <v>191</v>
      </c>
      <c r="E33" s="12">
        <f t="shared" si="21"/>
        <v>19.273461150353182</v>
      </c>
      <c r="F33" s="11">
        <v>331</v>
      </c>
      <c r="G33" s="12">
        <f t="shared" si="22"/>
        <v>7.8473210052157416</v>
      </c>
      <c r="H33" s="11">
        <v>1081</v>
      </c>
      <c r="I33" s="12">
        <f t="shared" si="23"/>
        <v>10.931337850136515</v>
      </c>
      <c r="J33" s="11">
        <v>1195</v>
      </c>
      <c r="K33" s="12">
        <f t="shared" si="24"/>
        <v>3.4477784189267169</v>
      </c>
      <c r="L33" s="11">
        <v>1080</v>
      </c>
      <c r="M33" s="12">
        <f t="shared" si="25"/>
        <v>3.6907935206069302</v>
      </c>
      <c r="N33" s="11">
        <v>1006</v>
      </c>
      <c r="O33" s="12">
        <f t="shared" si="26"/>
        <v>2.9255241806496644</v>
      </c>
      <c r="P33" s="11">
        <v>1140</v>
      </c>
      <c r="Q33" s="12">
        <f t="shared" si="27"/>
        <v>2.939129089643437</v>
      </c>
      <c r="R33" s="11">
        <v>1063</v>
      </c>
      <c r="S33" s="12">
        <f t="shared" si="28"/>
        <v>2.9270038824792799</v>
      </c>
      <c r="T33" s="11">
        <v>787</v>
      </c>
      <c r="U33" s="12">
        <f t="shared" si="29"/>
        <v>2.3482723637882676</v>
      </c>
      <c r="V33" s="11">
        <v>714</v>
      </c>
      <c r="W33" s="12">
        <f t="shared" si="30"/>
        <v>1.8223583460949464</v>
      </c>
      <c r="X33" s="11">
        <v>673</v>
      </c>
      <c r="Y33" s="12">
        <f t="shared" si="31"/>
        <v>2.3001469633275229</v>
      </c>
      <c r="Z33" s="11">
        <v>864</v>
      </c>
      <c r="AA33" s="12">
        <f t="shared" si="32"/>
        <v>3.1888979109765998</v>
      </c>
      <c r="AB33" s="11">
        <v>447</v>
      </c>
      <c r="AC33" s="12">
        <f t="shared" si="33"/>
        <v>2.4619960343688034</v>
      </c>
      <c r="AD33" s="11">
        <v>99</v>
      </c>
      <c r="AE33" s="12">
        <f t="shared" si="34"/>
        <v>1.4244604316546763</v>
      </c>
      <c r="AF33" s="11" t="s">
        <v>20</v>
      </c>
      <c r="AG33" s="11" t="s">
        <v>20</v>
      </c>
      <c r="AH33" s="11" t="s">
        <v>20</v>
      </c>
      <c r="AI33" s="11" t="s">
        <v>20</v>
      </c>
      <c r="AJ33" s="11" t="s">
        <v>20</v>
      </c>
      <c r="AK33" s="11" t="s">
        <v>20</v>
      </c>
    </row>
    <row r="34" spans="1:37" ht="21" customHeight="1" x14ac:dyDescent="0.35">
      <c r="A34" s="10" t="s">
        <v>24</v>
      </c>
      <c r="B34" s="11">
        <v>503</v>
      </c>
      <c r="C34" s="12">
        <f t="shared" si="20"/>
        <v>60.969696969696976</v>
      </c>
      <c r="D34" s="11">
        <v>607</v>
      </c>
      <c r="E34" s="12">
        <f t="shared" si="21"/>
        <v>61.251261352169529</v>
      </c>
      <c r="F34" s="11">
        <v>3389</v>
      </c>
      <c r="G34" s="12">
        <f t="shared" si="22"/>
        <v>80.346135609293498</v>
      </c>
      <c r="H34" s="11">
        <v>7257</v>
      </c>
      <c r="I34" s="12">
        <f t="shared" si="23"/>
        <v>73.384568712711101</v>
      </c>
      <c r="J34" s="11">
        <v>29992</v>
      </c>
      <c r="K34" s="12">
        <f t="shared" si="24"/>
        <v>86.532025389497974</v>
      </c>
      <c r="L34" s="11">
        <v>25453</v>
      </c>
      <c r="M34" s="12">
        <f t="shared" si="25"/>
        <v>86.983118037044633</v>
      </c>
      <c r="N34" s="11">
        <v>30245</v>
      </c>
      <c r="O34" s="12">
        <f t="shared" si="26"/>
        <v>87.954750341698897</v>
      </c>
      <c r="P34" s="11">
        <v>34633</v>
      </c>
      <c r="Q34" s="12">
        <f t="shared" si="27"/>
        <v>89.290226106685239</v>
      </c>
      <c r="R34" s="11">
        <v>32254</v>
      </c>
      <c r="S34" s="12">
        <f t="shared" si="28"/>
        <v>88.812401905443721</v>
      </c>
      <c r="T34" s="11">
        <v>29932</v>
      </c>
      <c r="U34" s="12">
        <f t="shared" si="29"/>
        <v>89.31192934296115</v>
      </c>
      <c r="V34" s="11">
        <v>35456</v>
      </c>
      <c r="W34" s="12">
        <f t="shared" si="30"/>
        <v>90.495150587034203</v>
      </c>
      <c r="X34" s="11">
        <v>25134</v>
      </c>
      <c r="Y34" s="12">
        <f t="shared" si="31"/>
        <v>85.901773813185685</v>
      </c>
      <c r="Z34" s="11">
        <v>24109</v>
      </c>
      <c r="AA34" s="12">
        <f t="shared" si="32"/>
        <v>88.982800620063486</v>
      </c>
      <c r="AB34" s="11">
        <v>15882</v>
      </c>
      <c r="AC34" s="12">
        <f t="shared" si="33"/>
        <v>87.475214805023143</v>
      </c>
      <c r="AD34" s="11">
        <v>6425</v>
      </c>
      <c r="AE34" s="12">
        <f t="shared" si="34"/>
        <v>92.446043165467628</v>
      </c>
      <c r="AF34" s="11" t="s">
        <v>20</v>
      </c>
      <c r="AG34" s="11" t="s">
        <v>20</v>
      </c>
      <c r="AH34" s="11" t="s">
        <v>20</v>
      </c>
      <c r="AI34" s="11" t="s">
        <v>20</v>
      </c>
      <c r="AJ34" s="11" t="s">
        <v>20</v>
      </c>
      <c r="AK34" s="11" t="s">
        <v>20</v>
      </c>
    </row>
    <row r="35" spans="1:37" ht="21" customHeight="1" x14ac:dyDescent="0.35">
      <c r="A35" s="10" t="s">
        <v>25</v>
      </c>
      <c r="B35" s="11">
        <v>54</v>
      </c>
      <c r="C35" s="12">
        <f t="shared" si="20"/>
        <v>6.5454545454545459</v>
      </c>
      <c r="D35" s="11">
        <v>38</v>
      </c>
      <c r="E35" s="12">
        <f t="shared" si="21"/>
        <v>3.8345105953582239</v>
      </c>
      <c r="F35" s="11">
        <v>300</v>
      </c>
      <c r="G35" s="12">
        <f t="shared" si="22"/>
        <v>7.1123755334281658</v>
      </c>
      <c r="H35" s="11">
        <v>986</v>
      </c>
      <c r="I35" s="12">
        <f t="shared" si="23"/>
        <v>9.9706744868035191</v>
      </c>
      <c r="J35" s="11">
        <v>1284</v>
      </c>
      <c r="K35" s="12">
        <f t="shared" si="24"/>
        <v>3.7045585689555685</v>
      </c>
      <c r="L35" s="11">
        <v>1040</v>
      </c>
      <c r="M35" s="12">
        <f t="shared" si="25"/>
        <v>3.5540974642881551</v>
      </c>
      <c r="N35" s="11">
        <v>1127</v>
      </c>
      <c r="O35" s="12">
        <f t="shared" si="26"/>
        <v>3.2774013435309857</v>
      </c>
      <c r="P35" s="11">
        <v>1539</v>
      </c>
      <c r="Q35" s="12">
        <f t="shared" si="27"/>
        <v>3.9678242710186407</v>
      </c>
      <c r="R35" s="11">
        <v>1251</v>
      </c>
      <c r="S35" s="12">
        <f t="shared" si="28"/>
        <v>3.4446677864361042</v>
      </c>
      <c r="T35" s="11">
        <v>1073</v>
      </c>
      <c r="U35" s="12">
        <f t="shared" si="29"/>
        <v>3.2016470728650717</v>
      </c>
      <c r="V35" s="11">
        <v>1507</v>
      </c>
      <c r="W35" s="12">
        <f t="shared" si="30"/>
        <v>3.8463501786625831</v>
      </c>
      <c r="X35" s="11">
        <v>1150</v>
      </c>
      <c r="Y35" s="12">
        <f t="shared" si="31"/>
        <v>3.9304145732936875</v>
      </c>
      <c r="Z35" s="11">
        <v>848</v>
      </c>
      <c r="AA35" s="12">
        <f t="shared" si="32"/>
        <v>3.1298442459585152</v>
      </c>
      <c r="AB35" s="11">
        <v>429</v>
      </c>
      <c r="AC35" s="12">
        <f t="shared" si="33"/>
        <v>2.3628552544613353</v>
      </c>
      <c r="AD35" s="11">
        <v>137</v>
      </c>
      <c r="AE35" s="12">
        <f t="shared" si="34"/>
        <v>1.971223021582734</v>
      </c>
      <c r="AF35" s="11" t="s">
        <v>20</v>
      </c>
      <c r="AG35" s="11" t="s">
        <v>20</v>
      </c>
      <c r="AH35" s="11" t="s">
        <v>20</v>
      </c>
      <c r="AI35" s="11" t="s">
        <v>20</v>
      </c>
      <c r="AJ35" s="11" t="s">
        <v>20</v>
      </c>
      <c r="AK35" s="11" t="s">
        <v>20</v>
      </c>
    </row>
    <row r="36" spans="1:37" ht="21" customHeight="1" x14ac:dyDescent="0.35">
      <c r="A36" s="13" t="s">
        <v>8</v>
      </c>
      <c r="B36" s="14">
        <f t="shared" ref="B36:AK36" si="35">SUM(B30:B35)</f>
        <v>825</v>
      </c>
      <c r="C36" s="16">
        <f t="shared" si="35"/>
        <v>100.00000000000001</v>
      </c>
      <c r="D36" s="14">
        <f t="shared" si="35"/>
        <v>991</v>
      </c>
      <c r="E36" s="16">
        <f t="shared" si="35"/>
        <v>100.00000000000001</v>
      </c>
      <c r="F36" s="14">
        <f t="shared" si="35"/>
        <v>4218</v>
      </c>
      <c r="G36" s="16">
        <f t="shared" si="35"/>
        <v>99.999999999999986</v>
      </c>
      <c r="H36" s="14">
        <f t="shared" si="35"/>
        <v>9889</v>
      </c>
      <c r="I36" s="16">
        <f t="shared" si="35"/>
        <v>100</v>
      </c>
      <c r="J36" s="14">
        <f t="shared" si="35"/>
        <v>34660</v>
      </c>
      <c r="K36" s="16">
        <f t="shared" si="35"/>
        <v>99.999999999999986</v>
      </c>
      <c r="L36" s="14">
        <f t="shared" si="35"/>
        <v>29262</v>
      </c>
      <c r="M36" s="16">
        <f t="shared" si="35"/>
        <v>100</v>
      </c>
      <c r="N36" s="14">
        <f t="shared" si="35"/>
        <v>34387</v>
      </c>
      <c r="O36" s="16">
        <f t="shared" si="35"/>
        <v>100</v>
      </c>
      <c r="P36" s="14">
        <f t="shared" si="35"/>
        <v>38787</v>
      </c>
      <c r="Q36" s="16">
        <f t="shared" si="35"/>
        <v>100.00000000000001</v>
      </c>
      <c r="R36" s="14">
        <f t="shared" si="35"/>
        <v>36317</v>
      </c>
      <c r="S36" s="16">
        <f t="shared" si="35"/>
        <v>99.999999999999986</v>
      </c>
      <c r="T36" s="14">
        <f t="shared" si="35"/>
        <v>33514</v>
      </c>
      <c r="U36" s="16">
        <f t="shared" si="35"/>
        <v>100</v>
      </c>
      <c r="V36" s="14">
        <f t="shared" si="35"/>
        <v>39180</v>
      </c>
      <c r="W36" s="16">
        <f t="shared" si="35"/>
        <v>100.00000000000001</v>
      </c>
      <c r="X36" s="14">
        <f t="shared" si="35"/>
        <v>29259</v>
      </c>
      <c r="Y36" s="20">
        <f t="shared" si="35"/>
        <v>100</v>
      </c>
      <c r="Z36" s="14">
        <f t="shared" si="35"/>
        <v>27094</v>
      </c>
      <c r="AA36" s="20">
        <f t="shared" si="35"/>
        <v>100</v>
      </c>
      <c r="AB36" s="14">
        <f t="shared" si="35"/>
        <v>18156</v>
      </c>
      <c r="AC36" s="20">
        <f t="shared" si="35"/>
        <v>100.00000000000001</v>
      </c>
      <c r="AD36" s="14">
        <f t="shared" si="35"/>
        <v>6950</v>
      </c>
      <c r="AE36" s="20">
        <f t="shared" si="35"/>
        <v>100</v>
      </c>
      <c r="AF36" s="14">
        <f t="shared" si="35"/>
        <v>0</v>
      </c>
      <c r="AG36" s="20">
        <f t="shared" si="35"/>
        <v>0</v>
      </c>
      <c r="AH36" s="14">
        <f t="shared" si="35"/>
        <v>0</v>
      </c>
      <c r="AI36" s="20">
        <f t="shared" si="35"/>
        <v>0</v>
      </c>
      <c r="AJ36" s="14">
        <f t="shared" si="35"/>
        <v>0</v>
      </c>
      <c r="AK36" s="20">
        <f t="shared" si="35"/>
        <v>0</v>
      </c>
    </row>
    <row r="37" spans="1:37" ht="12" customHeight="1" x14ac:dyDescent="0.35">
      <c r="A37" s="6"/>
      <c r="B37" s="1"/>
      <c r="C37" s="1"/>
      <c r="D37" s="1"/>
      <c r="E37" s="1"/>
      <c r="F37" s="19"/>
      <c r="G37" s="1"/>
      <c r="H37" s="19"/>
      <c r="I37" s="1"/>
      <c r="J37" s="19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9"/>
      <c r="W37" s="1"/>
      <c r="X37" s="19"/>
      <c r="Y37" s="1"/>
      <c r="Z37" s="19"/>
      <c r="AA37" s="1"/>
      <c r="AB37" s="19"/>
      <c r="AC37" s="1"/>
      <c r="AD37" s="19"/>
      <c r="AE37" s="1"/>
      <c r="AF37" s="19"/>
      <c r="AG37" s="1"/>
      <c r="AH37" s="19"/>
      <c r="AI37" s="1"/>
      <c r="AJ37" s="19"/>
      <c r="AK37" s="1"/>
    </row>
    <row r="38" spans="1:37" ht="21" customHeight="1" x14ac:dyDescent="0.35">
      <c r="A38" s="13" t="s">
        <v>9</v>
      </c>
      <c r="B38" s="14">
        <v>19044</v>
      </c>
      <c r="C38" s="15">
        <f>B36/B38*100</f>
        <v>4.3320730938878382</v>
      </c>
      <c r="D38" s="14">
        <v>41164</v>
      </c>
      <c r="E38" s="15">
        <f>D36/D38*100</f>
        <v>2.4074433971431346</v>
      </c>
      <c r="F38" s="14">
        <v>91523</v>
      </c>
      <c r="G38" s="15">
        <f>F36/F38*100</f>
        <v>4.6086776001660787</v>
      </c>
      <c r="H38" s="14">
        <v>86249</v>
      </c>
      <c r="I38" s="15">
        <f>H36/H38*100</f>
        <v>11.465640181335436</v>
      </c>
      <c r="J38" s="14">
        <v>89610</v>
      </c>
      <c r="K38" s="15">
        <f>J36/J38*100</f>
        <v>38.678718892980697</v>
      </c>
      <c r="L38" s="14">
        <v>86341</v>
      </c>
      <c r="M38" s="15">
        <f>L36/L38*100</f>
        <v>33.89119885106728</v>
      </c>
      <c r="N38" s="14">
        <v>97376</v>
      </c>
      <c r="O38" s="15">
        <f>N36/N38*100</f>
        <v>35.313629641800851</v>
      </c>
      <c r="P38" s="14">
        <v>104308</v>
      </c>
      <c r="Q38" s="15">
        <f>P36/P38*100</f>
        <v>37.185067300686434</v>
      </c>
      <c r="R38" s="14">
        <v>96260</v>
      </c>
      <c r="S38" s="15">
        <f>R36/R38*100</f>
        <v>37.728028256804485</v>
      </c>
      <c r="T38" s="14">
        <v>113965</v>
      </c>
      <c r="U38" s="15">
        <f>T36/T38*100</f>
        <v>29.407274163120256</v>
      </c>
      <c r="V38" s="14">
        <v>145251</v>
      </c>
      <c r="W38" s="15">
        <f>V36/V38*100</f>
        <v>26.973996736683397</v>
      </c>
      <c r="X38" s="14">
        <v>147671</v>
      </c>
      <c r="Y38" s="17">
        <f>X36/X38*100</f>
        <v>19.813639780322472</v>
      </c>
      <c r="Z38" s="14">
        <f>+Z25</f>
        <v>155733</v>
      </c>
      <c r="AA38" s="17">
        <f>Z36/Z38*100</f>
        <v>17.397725594446907</v>
      </c>
      <c r="AB38" s="14">
        <f>+AB25</f>
        <v>101056</v>
      </c>
      <c r="AC38" s="17">
        <f>AB36/AB38*100</f>
        <v>17.966276124129195</v>
      </c>
      <c r="AD38" s="14">
        <f>+AD25</f>
        <v>41511</v>
      </c>
      <c r="AE38" s="17">
        <f>AD36/AD38*100</f>
        <v>16.742550167425502</v>
      </c>
      <c r="AF38" s="14">
        <f>+AF25</f>
        <v>115201</v>
      </c>
      <c r="AG38" s="17">
        <f>AF36/AF38*100</f>
        <v>0</v>
      </c>
      <c r="AH38" s="14">
        <f>+AH25</f>
        <v>138416</v>
      </c>
      <c r="AI38" s="17">
        <f>AH36/AH38*100</f>
        <v>0</v>
      </c>
      <c r="AJ38" s="14">
        <f>+AJ25</f>
        <v>91341</v>
      </c>
      <c r="AK38" s="17">
        <f>AJ36/AJ38*100</f>
        <v>0</v>
      </c>
    </row>
    <row r="39" spans="1:37" ht="21" customHeight="1" x14ac:dyDescent="0.35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</row>
    <row r="40" spans="1:37" ht="21" customHeight="1" x14ac:dyDescent="0.35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</row>
    <row r="41" spans="1:37" ht="21" customHeight="1" x14ac:dyDescent="0.35">
      <c r="A41" s="28" t="s">
        <v>26</v>
      </c>
      <c r="B41" s="25">
        <v>2007</v>
      </c>
      <c r="C41" s="27"/>
      <c r="D41" s="25">
        <v>2008</v>
      </c>
      <c r="E41" s="27"/>
      <c r="F41" s="25">
        <v>2009</v>
      </c>
      <c r="G41" s="27"/>
      <c r="H41" s="25">
        <v>2010</v>
      </c>
      <c r="I41" s="27"/>
      <c r="J41" s="25">
        <v>2011</v>
      </c>
      <c r="K41" s="27"/>
      <c r="L41" s="25">
        <v>2012</v>
      </c>
      <c r="M41" s="27"/>
      <c r="N41" s="25">
        <v>2013</v>
      </c>
      <c r="O41" s="27"/>
      <c r="P41" s="25">
        <v>2014</v>
      </c>
      <c r="Q41" s="27"/>
      <c r="R41" s="25">
        <v>2015</v>
      </c>
      <c r="S41" s="27"/>
      <c r="T41" s="25">
        <v>2016</v>
      </c>
      <c r="U41" s="27"/>
      <c r="V41" s="25">
        <v>2017</v>
      </c>
      <c r="W41" s="27"/>
      <c r="X41" s="25">
        <v>2018</v>
      </c>
      <c r="Y41" s="26"/>
      <c r="Z41" s="25">
        <v>2019</v>
      </c>
      <c r="AA41" s="26"/>
      <c r="AB41" s="25">
        <v>2020</v>
      </c>
      <c r="AC41" s="26"/>
      <c r="AD41" s="25">
        <v>2021</v>
      </c>
      <c r="AE41" s="26"/>
      <c r="AF41" s="25">
        <v>2022</v>
      </c>
      <c r="AG41" s="26"/>
      <c r="AH41" s="25">
        <v>2023</v>
      </c>
      <c r="AI41" s="26"/>
      <c r="AJ41" s="25">
        <v>2024</v>
      </c>
      <c r="AK41" s="26"/>
    </row>
    <row r="42" spans="1:37" ht="21" customHeight="1" x14ac:dyDescent="0.35">
      <c r="A42" s="29"/>
      <c r="B42" s="7" t="s">
        <v>4</v>
      </c>
      <c r="C42" s="7" t="s">
        <v>5</v>
      </c>
      <c r="D42" s="7" t="s">
        <v>4</v>
      </c>
      <c r="E42" s="7" t="s">
        <v>5</v>
      </c>
      <c r="F42" s="7" t="s">
        <v>4</v>
      </c>
      <c r="G42" s="7" t="s">
        <v>5</v>
      </c>
      <c r="H42" s="7" t="s">
        <v>4</v>
      </c>
      <c r="I42" s="7" t="s">
        <v>5</v>
      </c>
      <c r="J42" s="7" t="s">
        <v>4</v>
      </c>
      <c r="K42" s="7" t="s">
        <v>5</v>
      </c>
      <c r="L42" s="8" t="s">
        <v>4</v>
      </c>
      <c r="M42" s="7" t="s">
        <v>5</v>
      </c>
      <c r="N42" s="8" t="s">
        <v>4</v>
      </c>
      <c r="O42" s="7" t="s">
        <v>5</v>
      </c>
      <c r="P42" s="8" t="s">
        <v>4</v>
      </c>
      <c r="Q42" s="7" t="s">
        <v>5</v>
      </c>
      <c r="R42" s="8" t="s">
        <v>4</v>
      </c>
      <c r="S42" s="7" t="s">
        <v>5</v>
      </c>
      <c r="T42" s="8" t="s">
        <v>4</v>
      </c>
      <c r="U42" s="7" t="s">
        <v>5</v>
      </c>
      <c r="V42" s="7" t="s">
        <v>4</v>
      </c>
      <c r="W42" s="7" t="s">
        <v>5</v>
      </c>
      <c r="X42" s="7" t="s">
        <v>4</v>
      </c>
      <c r="Y42" s="9" t="s">
        <v>5</v>
      </c>
      <c r="Z42" s="7" t="s">
        <v>4</v>
      </c>
      <c r="AA42" s="9" t="s">
        <v>5</v>
      </c>
      <c r="AB42" s="7" t="s">
        <v>4</v>
      </c>
      <c r="AC42" s="9" t="s">
        <v>5</v>
      </c>
      <c r="AD42" s="7" t="s">
        <v>4</v>
      </c>
      <c r="AE42" s="9" t="s">
        <v>5</v>
      </c>
      <c r="AF42" s="7" t="s">
        <v>4</v>
      </c>
      <c r="AG42" s="9" t="s">
        <v>5</v>
      </c>
      <c r="AH42" s="7" t="s">
        <v>4</v>
      </c>
      <c r="AI42" s="9" t="s">
        <v>5</v>
      </c>
      <c r="AJ42" s="7" t="s">
        <v>4</v>
      </c>
      <c r="AK42" s="9" t="s">
        <v>5</v>
      </c>
    </row>
    <row r="43" spans="1:37" ht="21" customHeight="1" x14ac:dyDescent="0.35">
      <c r="A43" s="10" t="s">
        <v>27</v>
      </c>
      <c r="B43" s="11">
        <v>49</v>
      </c>
      <c r="C43" s="12">
        <f t="shared" ref="C43:C52" si="36">+B43/B$53*100</f>
        <v>3.2644903397734839</v>
      </c>
      <c r="D43" s="11">
        <v>40</v>
      </c>
      <c r="E43" s="12">
        <f t="shared" ref="E43:E52" si="37">+D43/D$53*100</f>
        <v>1.6353229762878168</v>
      </c>
      <c r="F43" s="11">
        <v>265</v>
      </c>
      <c r="G43" s="12">
        <f t="shared" ref="G43:G52" si="38">+F43/F$53*100</f>
        <v>3.2376298106292003</v>
      </c>
      <c r="H43" s="11">
        <v>401</v>
      </c>
      <c r="I43" s="12">
        <f t="shared" ref="I43:I52" si="39">+H43/H$53*100</f>
        <v>3.6965339233038343</v>
      </c>
      <c r="J43" s="11">
        <v>2669</v>
      </c>
      <c r="K43" s="12">
        <f t="shared" ref="K43:K52" si="40">+J43/J$53*100</f>
        <v>9.1696155563953692</v>
      </c>
      <c r="L43" s="11">
        <v>2571</v>
      </c>
      <c r="M43" s="12">
        <f t="shared" ref="M43:M52" si="41">+L43/L$53*100</f>
        <v>10.811151759808251</v>
      </c>
      <c r="N43" s="11">
        <v>2894</v>
      </c>
      <c r="O43" s="12">
        <f t="shared" ref="O43:O52" si="42">+N43/N$53*100</f>
        <v>10.847889646900068</v>
      </c>
      <c r="P43" s="11">
        <v>3176</v>
      </c>
      <c r="Q43" s="12">
        <f t="shared" ref="Q43:Q52" si="43">+P43/P$53*100</f>
        <v>10.086061799358506</v>
      </c>
      <c r="R43" s="11">
        <v>2824</v>
      </c>
      <c r="S43" s="12">
        <f t="shared" ref="S43:S52" si="44">+R43/R$53*100</f>
        <v>10.520041722545075</v>
      </c>
      <c r="T43" s="11">
        <v>2469</v>
      </c>
      <c r="U43" s="12">
        <f t="shared" ref="U43:U52" si="45">+T43/T$53*100</f>
        <v>10.146714338552583</v>
      </c>
      <c r="V43" s="11">
        <v>1878</v>
      </c>
      <c r="W43" s="12">
        <f t="shared" ref="W43:W52" si="46">+V43/V$53*100</f>
        <v>11.747044473634828</v>
      </c>
      <c r="X43" s="11">
        <v>1168</v>
      </c>
      <c r="Y43" s="12">
        <f t="shared" ref="Y43:Y52" si="47">+X43/X$53*100</f>
        <v>9.9201630711737732</v>
      </c>
      <c r="Z43" s="11">
        <v>1059</v>
      </c>
      <c r="AA43" s="12">
        <f t="shared" ref="AA43:AA52" si="48">+Z43/Z$53*100</f>
        <v>9.3791515366220874</v>
      </c>
      <c r="AB43" s="11">
        <v>595</v>
      </c>
      <c r="AC43" s="12">
        <f t="shared" ref="AC43:AC52" si="49">+AB43/AB$53*100</f>
        <v>7.678410117434507</v>
      </c>
      <c r="AD43" s="11">
        <v>162</v>
      </c>
      <c r="AE43" s="12">
        <f t="shared" ref="AE43:AE52" si="50">+AD43/AD$53*100</f>
        <v>6.3854946787544344</v>
      </c>
      <c r="AF43" s="11">
        <v>1093</v>
      </c>
      <c r="AG43" s="12">
        <f t="shared" ref="AG43:AG52" si="51">+AF43/AF$53*100</f>
        <v>13.447342519685041</v>
      </c>
      <c r="AH43" s="11">
        <v>816</v>
      </c>
      <c r="AI43" s="12">
        <f t="shared" ref="AI43:AI52" si="52">+AH43/AH$53*100</f>
        <v>11.658808401200172</v>
      </c>
      <c r="AJ43" s="11">
        <f>142+142+249</f>
        <v>533</v>
      </c>
      <c r="AK43" s="12">
        <f t="shared" ref="AK43:AK52" si="53">+AJ43/AJ$53*100</f>
        <v>12.927479990298327</v>
      </c>
    </row>
    <row r="44" spans="1:37" ht="21" customHeight="1" x14ac:dyDescent="0.35">
      <c r="A44" s="10" t="s">
        <v>28</v>
      </c>
      <c r="B44" s="11">
        <v>364</v>
      </c>
      <c r="C44" s="12">
        <f t="shared" si="36"/>
        <v>24.250499666888743</v>
      </c>
      <c r="D44" s="11">
        <v>355</v>
      </c>
      <c r="E44" s="12">
        <f t="shared" si="37"/>
        <v>14.513491414554375</v>
      </c>
      <c r="F44" s="11">
        <v>343</v>
      </c>
      <c r="G44" s="12">
        <f t="shared" si="38"/>
        <v>4.1905925473427006</v>
      </c>
      <c r="H44" s="11">
        <v>615</v>
      </c>
      <c r="I44" s="12">
        <f t="shared" si="39"/>
        <v>5.6692477876106189</v>
      </c>
      <c r="J44" s="11">
        <v>2495</v>
      </c>
      <c r="K44" s="12">
        <f t="shared" si="40"/>
        <v>8.5718212113924483</v>
      </c>
      <c r="L44" s="11">
        <v>2416</v>
      </c>
      <c r="M44" s="12">
        <f t="shared" si="41"/>
        <v>10.159370926369791</v>
      </c>
      <c r="N44" s="11">
        <v>3184</v>
      </c>
      <c r="O44" s="12">
        <f t="shared" si="42"/>
        <v>11.934927655746307</v>
      </c>
      <c r="P44" s="11">
        <v>5297</v>
      </c>
      <c r="Q44" s="12">
        <f t="shared" si="43"/>
        <v>16.82174727682683</v>
      </c>
      <c r="R44" s="11">
        <v>4345</v>
      </c>
      <c r="S44" s="12">
        <f t="shared" si="44"/>
        <v>16.186112352853524</v>
      </c>
      <c r="T44" s="11">
        <v>4410</v>
      </c>
      <c r="U44" s="12">
        <f t="shared" si="45"/>
        <v>18.123535938848477</v>
      </c>
      <c r="V44" s="11">
        <v>1532</v>
      </c>
      <c r="W44" s="12">
        <f t="shared" si="46"/>
        <v>9.5827860136360794</v>
      </c>
      <c r="X44" s="11">
        <v>1331</v>
      </c>
      <c r="Y44" s="12">
        <f t="shared" si="47"/>
        <v>11.304569390181756</v>
      </c>
      <c r="Z44" s="11">
        <v>1315</v>
      </c>
      <c r="AA44" s="12">
        <f t="shared" si="48"/>
        <v>11.646444070498626</v>
      </c>
      <c r="AB44" s="11">
        <v>650</v>
      </c>
      <c r="AC44" s="12">
        <f t="shared" si="49"/>
        <v>8.3881791198864359</v>
      </c>
      <c r="AD44" s="11">
        <v>283</v>
      </c>
      <c r="AE44" s="12">
        <f t="shared" si="50"/>
        <v>11.154907370910525</v>
      </c>
      <c r="AF44" s="11">
        <v>852</v>
      </c>
      <c r="AG44" s="12">
        <f t="shared" si="51"/>
        <v>10.482283464566928</v>
      </c>
      <c r="AH44" s="11">
        <v>651</v>
      </c>
      <c r="AI44" s="12">
        <f t="shared" si="52"/>
        <v>9.3013287612516073</v>
      </c>
      <c r="AJ44" s="11">
        <f>128+160+193</f>
        <v>481</v>
      </c>
      <c r="AK44" s="12">
        <f t="shared" si="53"/>
        <v>11.666262430269221</v>
      </c>
    </row>
    <row r="45" spans="1:37" ht="21" customHeight="1" x14ac:dyDescent="0.35">
      <c r="A45" s="10" t="s">
        <v>29</v>
      </c>
      <c r="B45" s="11">
        <v>66</v>
      </c>
      <c r="C45" s="12">
        <f t="shared" si="36"/>
        <v>4.397068620919387</v>
      </c>
      <c r="D45" s="11">
        <v>130</v>
      </c>
      <c r="E45" s="12">
        <f t="shared" si="37"/>
        <v>5.3147996729354041</v>
      </c>
      <c r="F45" s="11">
        <v>1937</v>
      </c>
      <c r="G45" s="12">
        <f t="shared" si="38"/>
        <v>23.665241295051924</v>
      </c>
      <c r="H45" s="11">
        <v>1968</v>
      </c>
      <c r="I45" s="12">
        <f t="shared" si="39"/>
        <v>18.141592920353983</v>
      </c>
      <c r="J45" s="11">
        <v>3446</v>
      </c>
      <c r="K45" s="12">
        <f t="shared" si="40"/>
        <v>11.839076510804961</v>
      </c>
      <c r="L45" s="11">
        <v>2203</v>
      </c>
      <c r="M45" s="12">
        <f t="shared" si="41"/>
        <v>9.2636979100962957</v>
      </c>
      <c r="N45" s="11">
        <v>1992</v>
      </c>
      <c r="O45" s="12">
        <f t="shared" si="42"/>
        <v>7.4668265986955547</v>
      </c>
      <c r="P45" s="11">
        <v>2319</v>
      </c>
      <c r="Q45" s="12">
        <f t="shared" si="43"/>
        <v>7.3644764838515036</v>
      </c>
      <c r="R45" s="11">
        <v>2186</v>
      </c>
      <c r="S45" s="12">
        <f t="shared" si="44"/>
        <v>8.143346744151394</v>
      </c>
      <c r="T45" s="11">
        <v>1847</v>
      </c>
      <c r="U45" s="12">
        <f t="shared" si="45"/>
        <v>7.5905149385608022</v>
      </c>
      <c r="V45" s="11">
        <v>1141</v>
      </c>
      <c r="W45" s="12">
        <f t="shared" si="46"/>
        <v>7.1370488521924074</v>
      </c>
      <c r="X45" s="11">
        <v>824</v>
      </c>
      <c r="Y45" s="12">
        <f t="shared" si="47"/>
        <v>6.9984712077458804</v>
      </c>
      <c r="Z45" s="11">
        <v>1296</v>
      </c>
      <c r="AA45" s="12">
        <f t="shared" si="48"/>
        <v>11.478168452749978</v>
      </c>
      <c r="AB45" s="11">
        <v>621</v>
      </c>
      <c r="AC45" s="12">
        <f t="shared" si="49"/>
        <v>8.0139372822299642</v>
      </c>
      <c r="AD45" s="11">
        <v>225</v>
      </c>
      <c r="AE45" s="12">
        <f t="shared" si="50"/>
        <v>8.8687426093811581</v>
      </c>
      <c r="AF45" s="11">
        <v>0</v>
      </c>
      <c r="AG45" s="12">
        <f t="shared" si="51"/>
        <v>0</v>
      </c>
      <c r="AH45" s="11">
        <v>0</v>
      </c>
      <c r="AI45" s="12">
        <f t="shared" si="52"/>
        <v>0</v>
      </c>
      <c r="AJ45" s="11">
        <f>0+0+0</f>
        <v>0</v>
      </c>
      <c r="AK45" s="12">
        <f t="shared" si="53"/>
        <v>0</v>
      </c>
    </row>
    <row r="46" spans="1:37" ht="21" customHeight="1" x14ac:dyDescent="0.35">
      <c r="A46" s="10" t="s">
        <v>30</v>
      </c>
      <c r="B46" s="11">
        <v>139</v>
      </c>
      <c r="C46" s="12">
        <f t="shared" si="36"/>
        <v>9.260493004663557</v>
      </c>
      <c r="D46" s="11">
        <v>58</v>
      </c>
      <c r="E46" s="12">
        <f t="shared" si="37"/>
        <v>2.3712183156173343</v>
      </c>
      <c r="F46" s="11">
        <v>266</v>
      </c>
      <c r="G46" s="12">
        <f t="shared" si="38"/>
        <v>3.2498472816127064</v>
      </c>
      <c r="H46" s="11">
        <v>760</v>
      </c>
      <c r="I46" s="12">
        <f t="shared" si="39"/>
        <v>7.0058997050147491</v>
      </c>
      <c r="J46" s="11">
        <v>744</v>
      </c>
      <c r="K46" s="12">
        <f t="shared" si="40"/>
        <v>2.5560861648400728</v>
      </c>
      <c r="L46" s="11">
        <v>524</v>
      </c>
      <c r="M46" s="12">
        <f t="shared" si="41"/>
        <v>2.203439720785501</v>
      </c>
      <c r="N46" s="11">
        <v>507</v>
      </c>
      <c r="O46" s="12">
        <f t="shared" si="42"/>
        <v>1.9004423120173926</v>
      </c>
      <c r="P46" s="11">
        <v>603</v>
      </c>
      <c r="Q46" s="12">
        <f t="shared" si="43"/>
        <v>1.9149544285305982</v>
      </c>
      <c r="R46" s="11">
        <v>653</v>
      </c>
      <c r="S46" s="12">
        <f t="shared" si="44"/>
        <v>2.4325733869766055</v>
      </c>
      <c r="T46" s="11">
        <v>455</v>
      </c>
      <c r="U46" s="12">
        <f t="shared" si="45"/>
        <v>1.869888628611351</v>
      </c>
      <c r="V46" s="11">
        <v>482</v>
      </c>
      <c r="W46" s="12">
        <f t="shared" si="46"/>
        <v>3.0149496465878522</v>
      </c>
      <c r="X46" s="11">
        <v>396</v>
      </c>
      <c r="Y46" s="12">
        <f t="shared" si="47"/>
        <v>3.3633429590623409</v>
      </c>
      <c r="Z46" s="11">
        <v>386</v>
      </c>
      <c r="AA46" s="12">
        <f t="shared" si="48"/>
        <v>3.418652023735719</v>
      </c>
      <c r="AB46" s="11">
        <v>323</v>
      </c>
      <c r="AC46" s="12">
        <f t="shared" si="49"/>
        <v>4.1682797780358758</v>
      </c>
      <c r="AD46" s="11">
        <v>106</v>
      </c>
      <c r="AE46" s="12">
        <f t="shared" si="50"/>
        <v>4.1781631848640126</v>
      </c>
      <c r="AF46" s="11">
        <v>767</v>
      </c>
      <c r="AG46" s="12">
        <f t="shared" si="51"/>
        <v>9.4365157480314963</v>
      </c>
      <c r="AH46" s="11">
        <v>653</v>
      </c>
      <c r="AI46" s="12">
        <f t="shared" si="52"/>
        <v>9.3299042720388616</v>
      </c>
      <c r="AJ46" s="11">
        <f>112+112+207</f>
        <v>431</v>
      </c>
      <c r="AK46" s="12">
        <f t="shared" si="53"/>
        <v>10.453553237933544</v>
      </c>
    </row>
    <row r="47" spans="1:37" ht="21" customHeight="1" x14ac:dyDescent="0.35">
      <c r="A47" s="10" t="s">
        <v>31</v>
      </c>
      <c r="B47" s="11">
        <v>64</v>
      </c>
      <c r="C47" s="12">
        <f t="shared" si="36"/>
        <v>4.2638241172551634</v>
      </c>
      <c r="D47" s="11">
        <v>103</v>
      </c>
      <c r="E47" s="12">
        <f t="shared" si="37"/>
        <v>4.2109566639411282</v>
      </c>
      <c r="F47" s="11">
        <v>443</v>
      </c>
      <c r="G47" s="12">
        <f t="shared" si="38"/>
        <v>5.4123396456933408</v>
      </c>
      <c r="H47" s="11">
        <v>555</v>
      </c>
      <c r="I47" s="12">
        <f t="shared" si="39"/>
        <v>5.1161504424778768</v>
      </c>
      <c r="J47" s="11">
        <v>1925</v>
      </c>
      <c r="K47" s="12">
        <f t="shared" si="40"/>
        <v>6.6135293915552964</v>
      </c>
      <c r="L47" s="11">
        <v>1340</v>
      </c>
      <c r="M47" s="12">
        <f t="shared" si="41"/>
        <v>5.6347504310163572</v>
      </c>
      <c r="N47" s="11">
        <v>1974</v>
      </c>
      <c r="O47" s="12">
        <f t="shared" si="42"/>
        <v>7.3993552740085473</v>
      </c>
      <c r="P47" s="11">
        <v>2237</v>
      </c>
      <c r="Q47" s="12">
        <f t="shared" si="43"/>
        <v>7.10406808726857</v>
      </c>
      <c r="R47" s="11">
        <v>1657</v>
      </c>
      <c r="S47" s="12">
        <f t="shared" si="44"/>
        <v>6.1727015347936227</v>
      </c>
      <c r="T47" s="11">
        <v>1566</v>
      </c>
      <c r="U47" s="12">
        <f t="shared" si="45"/>
        <v>6.4357045986931327</v>
      </c>
      <c r="V47" s="11">
        <v>1108</v>
      </c>
      <c r="W47" s="12">
        <f t="shared" si="46"/>
        <v>6.9306311377994616</v>
      </c>
      <c r="X47" s="11">
        <v>544</v>
      </c>
      <c r="Y47" s="12">
        <f t="shared" si="47"/>
        <v>4.6203499235603873</v>
      </c>
      <c r="Z47" s="11">
        <v>447</v>
      </c>
      <c r="AA47" s="12">
        <f t="shared" si="48"/>
        <v>3.9589053228234876</v>
      </c>
      <c r="AB47" s="11">
        <v>784</v>
      </c>
      <c r="AC47" s="12">
        <f t="shared" si="49"/>
        <v>10.117434507678411</v>
      </c>
      <c r="AD47" s="11">
        <v>220</v>
      </c>
      <c r="AE47" s="12">
        <f t="shared" si="50"/>
        <v>8.6716594402837988</v>
      </c>
      <c r="AF47" s="11">
        <v>768</v>
      </c>
      <c r="AG47" s="12">
        <f t="shared" si="51"/>
        <v>9.4488188976377945</v>
      </c>
      <c r="AH47" s="11">
        <v>583</v>
      </c>
      <c r="AI47" s="12">
        <f t="shared" si="52"/>
        <v>8.329761394484926</v>
      </c>
      <c r="AJ47" s="11">
        <f>132+159+189</f>
        <v>480</v>
      </c>
      <c r="AK47" s="12">
        <f t="shared" si="53"/>
        <v>11.642008246422508</v>
      </c>
    </row>
    <row r="48" spans="1:37" ht="21" customHeight="1" x14ac:dyDescent="0.35">
      <c r="A48" s="10" t="s">
        <v>32</v>
      </c>
      <c r="B48" s="11">
        <v>238</v>
      </c>
      <c r="C48" s="12">
        <f t="shared" si="36"/>
        <v>15.856095936042639</v>
      </c>
      <c r="D48" s="11">
        <v>257</v>
      </c>
      <c r="E48" s="12">
        <f t="shared" si="37"/>
        <v>10.506950122649224</v>
      </c>
      <c r="F48" s="11">
        <v>1566</v>
      </c>
      <c r="G48" s="12">
        <f t="shared" si="38"/>
        <v>19.132559560171046</v>
      </c>
      <c r="H48" s="11">
        <v>2906</v>
      </c>
      <c r="I48" s="12">
        <f t="shared" si="39"/>
        <v>26.788348082595871</v>
      </c>
      <c r="J48" s="11">
        <v>2889</v>
      </c>
      <c r="K48" s="12">
        <f t="shared" si="40"/>
        <v>9.9254474868588307</v>
      </c>
      <c r="L48" s="11">
        <v>2828</v>
      </c>
      <c r="M48" s="12">
        <f t="shared" si="41"/>
        <v>11.891846432025567</v>
      </c>
      <c r="N48" s="11">
        <v>2813</v>
      </c>
      <c r="O48" s="12">
        <f t="shared" si="42"/>
        <v>10.544268685808532</v>
      </c>
      <c r="P48" s="11">
        <v>2884</v>
      </c>
      <c r="Q48" s="12">
        <f t="shared" si="43"/>
        <v>9.1587538505509869</v>
      </c>
      <c r="R48" s="11">
        <v>3210</v>
      </c>
      <c r="S48" s="12">
        <f t="shared" si="44"/>
        <v>11.957979436745642</v>
      </c>
      <c r="T48" s="11">
        <v>2605</v>
      </c>
      <c r="U48" s="12">
        <f t="shared" si="45"/>
        <v>10.705626104467186</v>
      </c>
      <c r="V48" s="11">
        <v>4128</v>
      </c>
      <c r="W48" s="12">
        <f t="shared" si="46"/>
        <v>25.820979545881031</v>
      </c>
      <c r="X48" s="11">
        <v>2672</v>
      </c>
      <c r="Y48" s="12">
        <f t="shared" si="47"/>
        <v>22.694071683370137</v>
      </c>
      <c r="Z48" s="11">
        <v>1862</v>
      </c>
      <c r="AA48" s="12">
        <f t="shared" si="48"/>
        <v>16.491010539367636</v>
      </c>
      <c r="AB48" s="11">
        <v>1262</v>
      </c>
      <c r="AC48" s="12">
        <f t="shared" si="49"/>
        <v>16.285972383533359</v>
      </c>
      <c r="AD48" s="11">
        <v>310</v>
      </c>
      <c r="AE48" s="12">
        <f t="shared" si="50"/>
        <v>12.219156484036263</v>
      </c>
      <c r="AF48" s="11">
        <v>3825</v>
      </c>
      <c r="AG48" s="12">
        <f t="shared" si="51"/>
        <v>47.059547244094489</v>
      </c>
      <c r="AH48" s="11">
        <v>3487</v>
      </c>
      <c r="AI48" s="12">
        <f t="shared" si="52"/>
        <v>49.821403057579658</v>
      </c>
      <c r="AJ48" s="11">
        <f>485+496+670</f>
        <v>1651</v>
      </c>
      <c r="AK48" s="12">
        <f t="shared" si="53"/>
        <v>40.043657530924079</v>
      </c>
    </row>
    <row r="49" spans="1:37" ht="21" customHeight="1" x14ac:dyDescent="0.35">
      <c r="A49" s="10" t="s">
        <v>33</v>
      </c>
      <c r="B49" s="11">
        <v>149</v>
      </c>
      <c r="C49" s="12">
        <f t="shared" si="36"/>
        <v>9.9267155229846757</v>
      </c>
      <c r="D49" s="11">
        <v>897</v>
      </c>
      <c r="E49" s="12">
        <f t="shared" si="37"/>
        <v>36.67211774325429</v>
      </c>
      <c r="F49" s="11">
        <v>2290</v>
      </c>
      <c r="G49" s="12">
        <f t="shared" si="38"/>
        <v>27.978008552229689</v>
      </c>
      <c r="H49" s="11">
        <v>1737</v>
      </c>
      <c r="I49" s="12">
        <f t="shared" si="39"/>
        <v>16.01216814159292</v>
      </c>
      <c r="J49" s="11">
        <v>7304</v>
      </c>
      <c r="K49" s="12">
        <f t="shared" si="40"/>
        <v>25.093620091386953</v>
      </c>
      <c r="L49" s="11">
        <v>6384</v>
      </c>
      <c r="M49" s="12">
        <f t="shared" si="41"/>
        <v>26.844960262394345</v>
      </c>
      <c r="N49" s="11">
        <v>6664</v>
      </c>
      <c r="O49" s="12">
        <f t="shared" si="42"/>
        <v>24.979383761901193</v>
      </c>
      <c r="P49" s="11">
        <v>7034</v>
      </c>
      <c r="Q49" s="12">
        <f t="shared" si="43"/>
        <v>22.337959287370193</v>
      </c>
      <c r="R49" s="11">
        <v>6879</v>
      </c>
      <c r="S49" s="12">
        <f t="shared" si="44"/>
        <v>25.625838176128745</v>
      </c>
      <c r="T49" s="11">
        <v>6213</v>
      </c>
      <c r="U49" s="12">
        <f t="shared" si="45"/>
        <v>25.533226482554554</v>
      </c>
      <c r="V49" s="11">
        <v>3435</v>
      </c>
      <c r="W49" s="12">
        <f t="shared" si="46"/>
        <v>21.486207543629199</v>
      </c>
      <c r="X49" s="11">
        <v>3042</v>
      </c>
      <c r="Y49" s="12">
        <f t="shared" si="47"/>
        <v>25.836589094615253</v>
      </c>
      <c r="Z49" s="11">
        <v>2798</v>
      </c>
      <c r="AA49" s="12">
        <f t="shared" si="48"/>
        <v>24.780798866353734</v>
      </c>
      <c r="AB49" s="11">
        <v>1907</v>
      </c>
      <c r="AC49" s="12">
        <f t="shared" si="49"/>
        <v>24.60962704865144</v>
      </c>
      <c r="AD49" s="11">
        <v>627</v>
      </c>
      <c r="AE49" s="12">
        <f t="shared" si="50"/>
        <v>24.71422940480883</v>
      </c>
      <c r="AF49" s="11">
        <v>0</v>
      </c>
      <c r="AG49" s="12">
        <f t="shared" si="51"/>
        <v>0</v>
      </c>
      <c r="AH49" s="11">
        <v>0</v>
      </c>
      <c r="AI49" s="12">
        <f t="shared" si="52"/>
        <v>0</v>
      </c>
      <c r="AJ49" s="11">
        <f t="shared" ref="AJ49:AJ51" si="54">0+0+0</f>
        <v>0</v>
      </c>
      <c r="AK49" s="12">
        <f t="shared" si="53"/>
        <v>0</v>
      </c>
    </row>
    <row r="50" spans="1:37" ht="21" customHeight="1" x14ac:dyDescent="0.35">
      <c r="A50" s="10" t="s">
        <v>34</v>
      </c>
      <c r="B50" s="11">
        <v>21</v>
      </c>
      <c r="C50" s="12">
        <f t="shared" si="36"/>
        <v>1.3990672884743505</v>
      </c>
      <c r="D50" s="11">
        <v>32</v>
      </c>
      <c r="E50" s="12">
        <f t="shared" si="37"/>
        <v>1.3082583810302535</v>
      </c>
      <c r="F50" s="11">
        <v>22</v>
      </c>
      <c r="G50" s="12">
        <f t="shared" si="38"/>
        <v>0.26878436163714109</v>
      </c>
      <c r="H50" s="11">
        <v>98</v>
      </c>
      <c r="I50" s="12">
        <f t="shared" si="39"/>
        <v>0.90339233038348088</v>
      </c>
      <c r="J50" s="11">
        <v>432</v>
      </c>
      <c r="K50" s="12">
        <f t="shared" si="40"/>
        <v>1.4841790634555261</v>
      </c>
      <c r="L50" s="11">
        <v>378</v>
      </c>
      <c r="M50" s="12">
        <f t="shared" si="41"/>
        <v>1.5895042260628232</v>
      </c>
      <c r="N50" s="11">
        <v>385</v>
      </c>
      <c r="O50" s="12">
        <f t="shared" si="42"/>
        <v>1.4431366669165604</v>
      </c>
      <c r="P50" s="11">
        <v>394</v>
      </c>
      <c r="Q50" s="12">
        <f t="shared" si="43"/>
        <v>1.2512305884594621</v>
      </c>
      <c r="R50" s="11">
        <v>511</v>
      </c>
      <c r="S50" s="12">
        <f t="shared" si="44"/>
        <v>1.9035911190582626</v>
      </c>
      <c r="T50" s="11">
        <v>295</v>
      </c>
      <c r="U50" s="12">
        <f t="shared" si="45"/>
        <v>1.2123453745941724</v>
      </c>
      <c r="V50" s="11">
        <v>113</v>
      </c>
      <c r="W50" s="12">
        <f t="shared" si="46"/>
        <v>0.70682429473947583</v>
      </c>
      <c r="X50" s="11">
        <v>83</v>
      </c>
      <c r="Y50" s="12">
        <f t="shared" si="47"/>
        <v>0.70494309495498564</v>
      </c>
      <c r="Z50" s="11">
        <v>71</v>
      </c>
      <c r="AA50" s="12">
        <f t="shared" si="48"/>
        <v>0.62881941369232131</v>
      </c>
      <c r="AB50" s="11">
        <v>154</v>
      </c>
      <c r="AC50" s="12">
        <f t="shared" si="49"/>
        <v>1.9873532068654018</v>
      </c>
      <c r="AD50" s="11">
        <v>20</v>
      </c>
      <c r="AE50" s="12">
        <f t="shared" si="50"/>
        <v>0.78833267638943638</v>
      </c>
      <c r="AF50" s="11">
        <v>0</v>
      </c>
      <c r="AG50" s="12">
        <f t="shared" si="51"/>
        <v>0</v>
      </c>
      <c r="AH50" s="11">
        <v>0</v>
      </c>
      <c r="AI50" s="12">
        <f t="shared" si="52"/>
        <v>0</v>
      </c>
      <c r="AJ50" s="11">
        <f t="shared" si="54"/>
        <v>0</v>
      </c>
      <c r="AK50" s="12">
        <f t="shared" si="53"/>
        <v>0</v>
      </c>
    </row>
    <row r="51" spans="1:37" ht="21" customHeight="1" x14ac:dyDescent="0.35">
      <c r="A51" s="10" t="s">
        <v>35</v>
      </c>
      <c r="B51" s="11">
        <v>14</v>
      </c>
      <c r="C51" s="12">
        <f t="shared" si="36"/>
        <v>0.93271152564956683</v>
      </c>
      <c r="D51" s="11">
        <v>59</v>
      </c>
      <c r="E51" s="12">
        <f t="shared" si="37"/>
        <v>2.4121013900245298</v>
      </c>
      <c r="F51" s="11">
        <v>84</v>
      </c>
      <c r="G51" s="12">
        <f t="shared" si="38"/>
        <v>1.0262675626145388</v>
      </c>
      <c r="H51" s="11">
        <v>123</v>
      </c>
      <c r="I51" s="12">
        <f t="shared" si="39"/>
        <v>1.1338495575221239</v>
      </c>
      <c r="J51" s="11">
        <v>0</v>
      </c>
      <c r="K51" s="12">
        <f t="shared" si="40"/>
        <v>0</v>
      </c>
      <c r="L51" s="11">
        <v>0</v>
      </c>
      <c r="M51" s="12">
        <f t="shared" si="41"/>
        <v>0</v>
      </c>
      <c r="N51" s="11">
        <v>0</v>
      </c>
      <c r="O51" s="12">
        <f t="shared" si="42"/>
        <v>0</v>
      </c>
      <c r="P51" s="11">
        <v>0</v>
      </c>
      <c r="Q51" s="12">
        <f t="shared" si="43"/>
        <v>0</v>
      </c>
      <c r="R51" s="11">
        <v>0</v>
      </c>
      <c r="S51" s="12">
        <f t="shared" si="44"/>
        <v>0</v>
      </c>
      <c r="T51" s="11">
        <v>0</v>
      </c>
      <c r="U51" s="12">
        <f t="shared" si="45"/>
        <v>0</v>
      </c>
      <c r="V51" s="11">
        <v>75</v>
      </c>
      <c r="W51" s="12">
        <f t="shared" si="46"/>
        <v>0.46913116907487334</v>
      </c>
      <c r="X51" s="11">
        <v>77</v>
      </c>
      <c r="Y51" s="12">
        <f t="shared" si="47"/>
        <v>0.65398335315101064</v>
      </c>
      <c r="Z51" s="11">
        <v>91</v>
      </c>
      <c r="AA51" s="12">
        <f t="shared" si="48"/>
        <v>0.80595164290142596</v>
      </c>
      <c r="AB51" s="11">
        <v>41</v>
      </c>
      <c r="AC51" s="12">
        <f t="shared" si="49"/>
        <v>0.52910052910052907</v>
      </c>
      <c r="AD51" s="11">
        <v>3</v>
      </c>
      <c r="AE51" s="12">
        <f t="shared" si="50"/>
        <v>0.11824990145841545</v>
      </c>
      <c r="AF51" s="11">
        <v>0</v>
      </c>
      <c r="AG51" s="12">
        <f t="shared" si="51"/>
        <v>0</v>
      </c>
      <c r="AH51" s="11">
        <v>0</v>
      </c>
      <c r="AI51" s="12">
        <f t="shared" si="52"/>
        <v>0</v>
      </c>
      <c r="AJ51" s="11">
        <f t="shared" si="54"/>
        <v>0</v>
      </c>
      <c r="AK51" s="12">
        <f t="shared" si="53"/>
        <v>0</v>
      </c>
    </row>
    <row r="52" spans="1:37" ht="21" customHeight="1" x14ac:dyDescent="0.35">
      <c r="A52" s="10" t="s">
        <v>36</v>
      </c>
      <c r="B52" s="11">
        <v>397</v>
      </c>
      <c r="C52" s="12">
        <f t="shared" si="36"/>
        <v>26.449033977348435</v>
      </c>
      <c r="D52" s="11">
        <v>515</v>
      </c>
      <c r="E52" s="12">
        <f t="shared" si="37"/>
        <v>21.054783319705642</v>
      </c>
      <c r="F52" s="11">
        <v>969</v>
      </c>
      <c r="G52" s="12">
        <f t="shared" si="38"/>
        <v>11.838729383017716</v>
      </c>
      <c r="H52" s="11">
        <v>1685</v>
      </c>
      <c r="I52" s="12">
        <f t="shared" si="39"/>
        <v>15.532817109144542</v>
      </c>
      <c r="J52" s="11">
        <v>7203</v>
      </c>
      <c r="K52" s="12">
        <f t="shared" si="40"/>
        <v>24.746624523310544</v>
      </c>
      <c r="L52" s="11">
        <v>5137</v>
      </c>
      <c r="M52" s="12">
        <f t="shared" si="41"/>
        <v>21.601278331441065</v>
      </c>
      <c r="N52" s="11">
        <v>6265</v>
      </c>
      <c r="O52" s="12">
        <f t="shared" si="42"/>
        <v>23.483769398005848</v>
      </c>
      <c r="P52" s="11">
        <v>7545</v>
      </c>
      <c r="Q52" s="12">
        <f t="shared" si="43"/>
        <v>23.960748197783353</v>
      </c>
      <c r="R52" s="11">
        <v>4579</v>
      </c>
      <c r="S52" s="12">
        <f t="shared" si="44"/>
        <v>17.057815526747131</v>
      </c>
      <c r="T52" s="11">
        <v>4473</v>
      </c>
      <c r="U52" s="12">
        <f t="shared" si="45"/>
        <v>18.382443595117742</v>
      </c>
      <c r="V52" s="11">
        <v>2095</v>
      </c>
      <c r="W52" s="12">
        <f t="shared" si="46"/>
        <v>13.104397322824795</v>
      </c>
      <c r="X52" s="11">
        <v>1637</v>
      </c>
      <c r="Y52" s="12">
        <f t="shared" si="47"/>
        <v>13.903516222184475</v>
      </c>
      <c r="Z52" s="11">
        <v>1966</v>
      </c>
      <c r="AA52" s="12">
        <f t="shared" si="48"/>
        <v>17.412098131254982</v>
      </c>
      <c r="AB52" s="11">
        <v>1412</v>
      </c>
      <c r="AC52" s="12">
        <f t="shared" si="49"/>
        <v>18.221706026584076</v>
      </c>
      <c r="AD52" s="11">
        <v>581</v>
      </c>
      <c r="AE52" s="12">
        <f t="shared" si="50"/>
        <v>22.901064249113126</v>
      </c>
      <c r="AF52" s="11">
        <v>823</v>
      </c>
      <c r="AG52" s="12">
        <f t="shared" si="51"/>
        <v>10.125492125984252</v>
      </c>
      <c r="AH52" s="11">
        <v>809</v>
      </c>
      <c r="AI52" s="12">
        <f t="shared" si="52"/>
        <v>11.558794113444778</v>
      </c>
      <c r="AJ52" s="11">
        <f>131+196+220</f>
        <v>547</v>
      </c>
      <c r="AK52" s="12">
        <f t="shared" si="53"/>
        <v>13.267038564152317</v>
      </c>
    </row>
    <row r="53" spans="1:37" ht="21" customHeight="1" x14ac:dyDescent="0.35">
      <c r="A53" s="13" t="s">
        <v>8</v>
      </c>
      <c r="B53" s="14">
        <f t="shared" ref="B53:AK53" si="55">SUM(B43:B52)</f>
        <v>1501</v>
      </c>
      <c r="C53" s="16">
        <f t="shared" si="55"/>
        <v>100.00000000000001</v>
      </c>
      <c r="D53" s="14">
        <f t="shared" si="55"/>
        <v>2446</v>
      </c>
      <c r="E53" s="16">
        <f t="shared" si="55"/>
        <v>100</v>
      </c>
      <c r="F53" s="14">
        <f t="shared" si="55"/>
        <v>8185</v>
      </c>
      <c r="G53" s="16">
        <f t="shared" si="55"/>
        <v>100.00000000000001</v>
      </c>
      <c r="H53" s="14">
        <f t="shared" si="55"/>
        <v>10848</v>
      </c>
      <c r="I53" s="16">
        <f t="shared" si="55"/>
        <v>100</v>
      </c>
      <c r="J53" s="14">
        <f t="shared" si="55"/>
        <v>29107</v>
      </c>
      <c r="K53" s="16">
        <f t="shared" si="55"/>
        <v>100</v>
      </c>
      <c r="L53" s="14">
        <f t="shared" si="55"/>
        <v>23781</v>
      </c>
      <c r="M53" s="16">
        <f t="shared" si="55"/>
        <v>100</v>
      </c>
      <c r="N53" s="14">
        <f t="shared" si="55"/>
        <v>26678</v>
      </c>
      <c r="O53" s="16">
        <f t="shared" si="55"/>
        <v>100</v>
      </c>
      <c r="P53" s="14">
        <f t="shared" si="55"/>
        <v>31489</v>
      </c>
      <c r="Q53" s="16">
        <f t="shared" si="55"/>
        <v>100</v>
      </c>
      <c r="R53" s="14">
        <f t="shared" si="55"/>
        <v>26844</v>
      </c>
      <c r="S53" s="16">
        <f t="shared" si="55"/>
        <v>100</v>
      </c>
      <c r="T53" s="14">
        <f t="shared" si="55"/>
        <v>24333</v>
      </c>
      <c r="U53" s="16">
        <f t="shared" si="55"/>
        <v>100</v>
      </c>
      <c r="V53" s="14">
        <f t="shared" si="55"/>
        <v>15987</v>
      </c>
      <c r="W53" s="16">
        <f t="shared" si="55"/>
        <v>100.00000000000001</v>
      </c>
      <c r="X53" s="14">
        <f t="shared" si="55"/>
        <v>11774</v>
      </c>
      <c r="Y53" s="20">
        <f t="shared" si="55"/>
        <v>99.999999999999986</v>
      </c>
      <c r="Z53" s="14">
        <f t="shared" si="55"/>
        <v>11291</v>
      </c>
      <c r="AA53" s="20">
        <f t="shared" si="55"/>
        <v>99.999999999999986</v>
      </c>
      <c r="AB53" s="14">
        <f t="shared" si="55"/>
        <v>7749</v>
      </c>
      <c r="AC53" s="20">
        <f t="shared" si="55"/>
        <v>100.00000000000001</v>
      </c>
      <c r="AD53" s="14">
        <f t="shared" si="55"/>
        <v>2537</v>
      </c>
      <c r="AE53" s="20">
        <f t="shared" si="55"/>
        <v>100</v>
      </c>
      <c r="AF53" s="14">
        <f t="shared" si="55"/>
        <v>8128</v>
      </c>
      <c r="AG53" s="20">
        <f t="shared" si="55"/>
        <v>100</v>
      </c>
      <c r="AH53" s="14">
        <f t="shared" si="55"/>
        <v>6999</v>
      </c>
      <c r="AI53" s="20">
        <f t="shared" si="55"/>
        <v>100</v>
      </c>
      <c r="AJ53" s="14">
        <f t="shared" si="55"/>
        <v>4123</v>
      </c>
      <c r="AK53" s="20">
        <f t="shared" si="55"/>
        <v>99.999999999999986</v>
      </c>
    </row>
    <row r="54" spans="1:37" ht="12" customHeight="1" x14ac:dyDescent="0.35">
      <c r="A54" s="6"/>
      <c r="B54" s="1"/>
      <c r="C54" s="1"/>
      <c r="D54" s="1"/>
      <c r="E54" s="1"/>
      <c r="F54" s="1"/>
      <c r="G54" s="1"/>
      <c r="H54" s="1"/>
      <c r="I54" s="1"/>
      <c r="J54" s="19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21" customHeight="1" x14ac:dyDescent="0.35">
      <c r="A55" s="13" t="s">
        <v>9</v>
      </c>
      <c r="B55" s="14">
        <v>19044</v>
      </c>
      <c r="C55" s="15">
        <f>B53/B55*100</f>
        <v>7.8817475320310857</v>
      </c>
      <c r="D55" s="14">
        <v>41164</v>
      </c>
      <c r="E55" s="15">
        <f>D53/D55*100</f>
        <v>5.9420853172675159</v>
      </c>
      <c r="F55" s="14">
        <v>91523</v>
      </c>
      <c r="G55" s="15">
        <f>F53/F55*100</f>
        <v>8.9431071970979978</v>
      </c>
      <c r="H55" s="14">
        <v>86249</v>
      </c>
      <c r="I55" s="15">
        <f>H53/H55*100</f>
        <v>12.577537130865284</v>
      </c>
      <c r="J55" s="14">
        <v>89610</v>
      </c>
      <c r="K55" s="15">
        <f>J53/J55*100</f>
        <v>32.481865863184908</v>
      </c>
      <c r="L55" s="14">
        <v>86341</v>
      </c>
      <c r="M55" s="15">
        <f>L53/L55*100</f>
        <v>27.543113931967433</v>
      </c>
      <c r="N55" s="14">
        <v>97376</v>
      </c>
      <c r="O55" s="15">
        <f>N53/N55*100</f>
        <v>27.396894511994741</v>
      </c>
      <c r="P55" s="14">
        <v>104308</v>
      </c>
      <c r="Q55" s="15">
        <f>P53/P55*100</f>
        <v>30.188480269969702</v>
      </c>
      <c r="R55" s="14">
        <v>96260</v>
      </c>
      <c r="S55" s="15">
        <f>R53/R55*100</f>
        <v>27.88697278204862</v>
      </c>
      <c r="T55" s="14">
        <v>113965</v>
      </c>
      <c r="U55" s="15">
        <f>T53/T55*100</f>
        <v>21.351292063352783</v>
      </c>
      <c r="V55" s="14">
        <v>145251</v>
      </c>
      <c r="W55" s="15">
        <f>V53/V55*100</f>
        <v>11.00646467149968</v>
      </c>
      <c r="X55" s="14">
        <v>147671</v>
      </c>
      <c r="Y55" s="17">
        <f>X53/X55*100</f>
        <v>7.9731294566976585</v>
      </c>
      <c r="Z55" s="14">
        <f>+Z38</f>
        <v>155733</v>
      </c>
      <c r="AA55" s="17">
        <f>Z53/Z55*100</f>
        <v>7.2502295595666943</v>
      </c>
      <c r="AB55" s="14">
        <f>+AB38</f>
        <v>101056</v>
      </c>
      <c r="AC55" s="17">
        <f>AB53/AB55*100</f>
        <v>7.6680256491450285</v>
      </c>
      <c r="AD55" s="14">
        <f>+AD38</f>
        <v>41511</v>
      </c>
      <c r="AE55" s="17">
        <f>AD53/AD55*100</f>
        <v>6.1116330611163301</v>
      </c>
      <c r="AF55" s="14">
        <f>+AF38</f>
        <v>115201</v>
      </c>
      <c r="AG55" s="17">
        <f>AF53/AF55*100</f>
        <v>7.0554943099452263</v>
      </c>
      <c r="AH55" s="14">
        <f>+AH38</f>
        <v>138416</v>
      </c>
      <c r="AI55" s="17">
        <f>AH53/AH55*100</f>
        <v>5.056496358802451</v>
      </c>
      <c r="AJ55" s="14">
        <f>+AJ38</f>
        <v>91341</v>
      </c>
      <c r="AK55" s="17">
        <f>AJ53/AJ55*100</f>
        <v>4.5138546764322705</v>
      </c>
    </row>
    <row r="56" spans="1:37" ht="21" customHeight="1" x14ac:dyDescent="0.35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</row>
    <row r="57" spans="1:37" ht="21" customHeight="1" x14ac:dyDescent="0.35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</row>
    <row r="58" spans="1:37" ht="21" customHeight="1" x14ac:dyDescent="0.35">
      <c r="A58" s="28" t="s">
        <v>37</v>
      </c>
      <c r="B58" s="25">
        <v>2007</v>
      </c>
      <c r="C58" s="27"/>
      <c r="D58" s="25">
        <v>2008</v>
      </c>
      <c r="E58" s="27"/>
      <c r="F58" s="25">
        <v>2009</v>
      </c>
      <c r="G58" s="27"/>
      <c r="H58" s="25">
        <v>2010</v>
      </c>
      <c r="I58" s="27"/>
      <c r="J58" s="25">
        <v>2011</v>
      </c>
      <c r="K58" s="27"/>
      <c r="L58" s="25">
        <v>2012</v>
      </c>
      <c r="M58" s="27"/>
      <c r="N58" s="25">
        <v>2013</v>
      </c>
      <c r="O58" s="27"/>
      <c r="P58" s="25">
        <v>2014</v>
      </c>
      <c r="Q58" s="27"/>
      <c r="R58" s="25">
        <v>2015</v>
      </c>
      <c r="S58" s="27"/>
      <c r="T58" s="25">
        <v>2016</v>
      </c>
      <c r="U58" s="27"/>
      <c r="V58" s="25">
        <v>2017</v>
      </c>
      <c r="W58" s="27"/>
      <c r="X58" s="25">
        <v>2018</v>
      </c>
      <c r="Y58" s="26"/>
      <c r="Z58" s="25">
        <v>2019</v>
      </c>
      <c r="AA58" s="26"/>
      <c r="AB58" s="25">
        <v>2020</v>
      </c>
      <c r="AC58" s="26"/>
      <c r="AD58" s="25">
        <v>2021</v>
      </c>
      <c r="AE58" s="26"/>
      <c r="AF58" s="25">
        <v>2022</v>
      </c>
      <c r="AG58" s="26"/>
      <c r="AH58" s="25">
        <v>2023</v>
      </c>
      <c r="AI58" s="26"/>
      <c r="AJ58" s="25">
        <v>2024</v>
      </c>
      <c r="AK58" s="26"/>
    </row>
    <row r="59" spans="1:37" ht="21" customHeight="1" x14ac:dyDescent="0.35">
      <c r="A59" s="29"/>
      <c r="B59" s="7" t="s">
        <v>4</v>
      </c>
      <c r="C59" s="7" t="s">
        <v>5</v>
      </c>
      <c r="D59" s="7" t="s">
        <v>4</v>
      </c>
      <c r="E59" s="7" t="s">
        <v>5</v>
      </c>
      <c r="F59" s="7" t="s">
        <v>4</v>
      </c>
      <c r="G59" s="7" t="s">
        <v>5</v>
      </c>
      <c r="H59" s="7" t="s">
        <v>4</v>
      </c>
      <c r="I59" s="7" t="s">
        <v>5</v>
      </c>
      <c r="J59" s="7" t="s">
        <v>4</v>
      </c>
      <c r="K59" s="7" t="s">
        <v>5</v>
      </c>
      <c r="L59" s="8" t="s">
        <v>4</v>
      </c>
      <c r="M59" s="7" t="s">
        <v>5</v>
      </c>
      <c r="N59" s="8" t="s">
        <v>4</v>
      </c>
      <c r="O59" s="7" t="s">
        <v>5</v>
      </c>
      <c r="P59" s="8" t="s">
        <v>4</v>
      </c>
      <c r="Q59" s="7" t="s">
        <v>5</v>
      </c>
      <c r="R59" s="8" t="s">
        <v>4</v>
      </c>
      <c r="S59" s="7" t="s">
        <v>5</v>
      </c>
      <c r="T59" s="8" t="s">
        <v>4</v>
      </c>
      <c r="U59" s="7" t="s">
        <v>5</v>
      </c>
      <c r="V59" s="7" t="s">
        <v>4</v>
      </c>
      <c r="W59" s="7" t="s">
        <v>5</v>
      </c>
      <c r="X59" s="7" t="s">
        <v>4</v>
      </c>
      <c r="Y59" s="9" t="s">
        <v>5</v>
      </c>
      <c r="Z59" s="7" t="s">
        <v>4</v>
      </c>
      <c r="AA59" s="9" t="s">
        <v>5</v>
      </c>
      <c r="AB59" s="7" t="s">
        <v>4</v>
      </c>
      <c r="AC59" s="9" t="s">
        <v>5</v>
      </c>
      <c r="AD59" s="7" t="s">
        <v>4</v>
      </c>
      <c r="AE59" s="9" t="s">
        <v>5</v>
      </c>
      <c r="AF59" s="7" t="s">
        <v>4</v>
      </c>
      <c r="AG59" s="9" t="s">
        <v>5</v>
      </c>
      <c r="AH59" s="7" t="s">
        <v>4</v>
      </c>
      <c r="AI59" s="9" t="s">
        <v>5</v>
      </c>
      <c r="AJ59" s="7" t="s">
        <v>4</v>
      </c>
      <c r="AK59" s="9" t="s">
        <v>5</v>
      </c>
    </row>
    <row r="60" spans="1:37" ht="21" customHeight="1" x14ac:dyDescent="0.35">
      <c r="A60" s="10" t="s">
        <v>38</v>
      </c>
      <c r="B60" s="11">
        <v>9</v>
      </c>
      <c r="C60" s="21">
        <f t="shared" ref="C60:C91" si="56">+B60/B$93*100</f>
        <v>6.2383031815346227E-2</v>
      </c>
      <c r="D60" s="11">
        <v>10</v>
      </c>
      <c r="E60" s="21">
        <f t="shared" ref="E60:E91" si="57">+D60/D$93*100</f>
        <v>4.1238813971710177E-2</v>
      </c>
      <c r="F60" s="11">
        <v>20</v>
      </c>
      <c r="G60" s="21">
        <f t="shared" ref="G60:G92" si="58">+F60/F$93*100</f>
        <v>3.5784576847378777E-2</v>
      </c>
      <c r="H60" s="11">
        <v>14</v>
      </c>
      <c r="I60" s="21">
        <f t="shared" ref="I60:I92" si="59">+H60/H$93*100</f>
        <v>2.8835063437139562E-2</v>
      </c>
      <c r="J60" s="11">
        <v>21</v>
      </c>
      <c r="K60" s="21">
        <f t="shared" ref="K60:K92" si="60">+J60/J$93*100</f>
        <v>4.6399611127068648E-2</v>
      </c>
      <c r="L60" s="11">
        <v>8</v>
      </c>
      <c r="M60" s="21">
        <f t="shared" ref="M60:M92" si="61">+L60/L$93*100</f>
        <v>1.8644976344186263E-2</v>
      </c>
      <c r="N60" s="11">
        <v>67</v>
      </c>
      <c r="O60" s="21">
        <f t="shared" ref="O60:O92" si="62">+N60/N$93*100</f>
        <v>0.14700397130131426</v>
      </c>
      <c r="P60" s="11">
        <v>17</v>
      </c>
      <c r="Q60" s="21">
        <f t="shared" ref="Q60:Q92" si="63">+P60/P$93*100</f>
        <v>3.2426658528211194E-2</v>
      </c>
      <c r="R60" s="11">
        <v>108</v>
      </c>
      <c r="S60" s="21">
        <f t="shared" ref="S60:S92" si="64">+R60/R$93*100</f>
        <v>0.21364985163204747</v>
      </c>
      <c r="T60" s="11">
        <v>181</v>
      </c>
      <c r="U60" s="21">
        <f t="shared" ref="U60:U92" si="65">+T60/T$93*100</f>
        <v>0.36218833793572658</v>
      </c>
      <c r="V60" s="11">
        <v>54</v>
      </c>
      <c r="W60" s="21">
        <f t="shared" ref="W60:W92" si="66">+V60/V$93*100</f>
        <v>9.584154198391992E-2</v>
      </c>
      <c r="X60" s="11">
        <v>35</v>
      </c>
      <c r="Y60" s="21">
        <f t="shared" ref="Y60:Y92" si="67">+X60/X$93*100</f>
        <v>8.0816477325205499E-2</v>
      </c>
      <c r="Z60" s="11">
        <v>45</v>
      </c>
      <c r="AA60" s="21">
        <f t="shared" ref="AA60:AA92" si="68">+Z60/$Z$93*100</f>
        <v>0.10885604392946127</v>
      </c>
      <c r="AB60" s="22">
        <v>25</v>
      </c>
      <c r="AC60" s="21">
        <f t="shared" ref="AC60:AC92" si="69">+AB60/$AB$93*100</f>
        <v>8.374087224492531E-2</v>
      </c>
      <c r="AD60" s="22">
        <v>13</v>
      </c>
      <c r="AE60" s="21">
        <f t="shared" ref="AE60:AE92" si="70">+AD60/$AD$93*100</f>
        <v>0.12542209358417752</v>
      </c>
      <c r="AF60" s="22" t="s">
        <v>20</v>
      </c>
      <c r="AG60" s="22" t="s">
        <v>20</v>
      </c>
      <c r="AH60" s="22" t="s">
        <v>20</v>
      </c>
      <c r="AI60" s="22" t="s">
        <v>20</v>
      </c>
      <c r="AJ60" s="22" t="s">
        <v>20</v>
      </c>
      <c r="AK60" s="22" t="s">
        <v>20</v>
      </c>
    </row>
    <row r="61" spans="1:37" ht="21" customHeight="1" x14ac:dyDescent="0.35">
      <c r="A61" s="10" t="s">
        <v>39</v>
      </c>
      <c r="B61" s="11">
        <v>8</v>
      </c>
      <c r="C61" s="21">
        <f t="shared" si="56"/>
        <v>5.5451583835863315E-2</v>
      </c>
      <c r="D61" s="11">
        <v>10</v>
      </c>
      <c r="E61" s="21">
        <f t="shared" si="57"/>
        <v>4.1238813971710177E-2</v>
      </c>
      <c r="F61" s="11">
        <v>21</v>
      </c>
      <c r="G61" s="21">
        <f t="shared" si="58"/>
        <v>3.7573805689747719E-2</v>
      </c>
      <c r="H61" s="11">
        <v>21</v>
      </c>
      <c r="I61" s="21">
        <f t="shared" si="59"/>
        <v>4.3252595155709346E-2</v>
      </c>
      <c r="J61" s="11">
        <v>31</v>
      </c>
      <c r="K61" s="21">
        <f t="shared" si="60"/>
        <v>6.8494664044720391E-2</v>
      </c>
      <c r="L61" s="11">
        <v>33</v>
      </c>
      <c r="M61" s="21">
        <f t="shared" si="61"/>
        <v>7.6910527419768338E-2</v>
      </c>
      <c r="N61" s="11">
        <v>66</v>
      </c>
      <c r="O61" s="21">
        <f t="shared" si="62"/>
        <v>0.14480988217741403</v>
      </c>
      <c r="P61" s="11">
        <v>42</v>
      </c>
      <c r="Q61" s="21">
        <f t="shared" si="63"/>
        <v>8.0112921069698251E-2</v>
      </c>
      <c r="R61" s="11">
        <v>14</v>
      </c>
      <c r="S61" s="21">
        <f t="shared" si="64"/>
        <v>2.7695351137487632E-2</v>
      </c>
      <c r="T61" s="11">
        <v>40</v>
      </c>
      <c r="U61" s="21">
        <f t="shared" si="65"/>
        <v>8.0041621643254499E-2</v>
      </c>
      <c r="V61" s="11">
        <v>67</v>
      </c>
      <c r="W61" s="21">
        <f t="shared" si="66"/>
        <v>0.11891450579486361</v>
      </c>
      <c r="X61" s="11">
        <v>24</v>
      </c>
      <c r="Y61" s="21">
        <f t="shared" si="67"/>
        <v>5.5417013022998063E-2</v>
      </c>
      <c r="Z61" s="11">
        <v>29</v>
      </c>
      <c r="AA61" s="21">
        <f t="shared" si="68"/>
        <v>7.0151672754541719E-2</v>
      </c>
      <c r="AB61" s="22">
        <v>7</v>
      </c>
      <c r="AC61" s="21">
        <f t="shared" si="69"/>
        <v>2.3447444228579084E-2</v>
      </c>
      <c r="AD61" s="22">
        <v>2</v>
      </c>
      <c r="AE61" s="21">
        <f t="shared" si="70"/>
        <v>1.929570670525808E-2</v>
      </c>
      <c r="AF61" s="22" t="s">
        <v>20</v>
      </c>
      <c r="AG61" s="22" t="s">
        <v>20</v>
      </c>
      <c r="AH61" s="22" t="s">
        <v>20</v>
      </c>
      <c r="AI61" s="22" t="s">
        <v>20</v>
      </c>
      <c r="AJ61" s="22" t="s">
        <v>20</v>
      </c>
      <c r="AK61" s="22" t="s">
        <v>20</v>
      </c>
    </row>
    <row r="62" spans="1:37" ht="21" customHeight="1" x14ac:dyDescent="0.35">
      <c r="A62" s="10" t="s">
        <v>40</v>
      </c>
      <c r="B62" s="11">
        <v>2</v>
      </c>
      <c r="C62" s="21">
        <f t="shared" si="56"/>
        <v>1.3862895958965829E-2</v>
      </c>
      <c r="D62" s="11">
        <v>5</v>
      </c>
      <c r="E62" s="21">
        <f t="shared" si="57"/>
        <v>2.0619406985855088E-2</v>
      </c>
      <c r="F62" s="11">
        <v>20</v>
      </c>
      <c r="G62" s="21">
        <f t="shared" si="58"/>
        <v>3.5784576847378777E-2</v>
      </c>
      <c r="H62" s="11">
        <v>0</v>
      </c>
      <c r="I62" s="21">
        <f t="shared" si="59"/>
        <v>0</v>
      </c>
      <c r="J62" s="11">
        <v>22</v>
      </c>
      <c r="K62" s="21">
        <f t="shared" si="60"/>
        <v>4.8609116418833823E-2</v>
      </c>
      <c r="L62" s="11">
        <v>20</v>
      </c>
      <c r="M62" s="21">
        <f t="shared" si="61"/>
        <v>4.6612440860465655E-2</v>
      </c>
      <c r="N62" s="11">
        <v>5</v>
      </c>
      <c r="O62" s="21">
        <f t="shared" si="62"/>
        <v>1.0970445619501064E-2</v>
      </c>
      <c r="P62" s="11">
        <v>11</v>
      </c>
      <c r="Q62" s="21">
        <f t="shared" si="63"/>
        <v>2.0981955518254301E-2</v>
      </c>
      <c r="R62" s="11">
        <v>3</v>
      </c>
      <c r="S62" s="21">
        <f t="shared" si="64"/>
        <v>5.9347181008902079E-3</v>
      </c>
      <c r="T62" s="11">
        <v>0</v>
      </c>
      <c r="U62" s="21">
        <f t="shared" si="65"/>
        <v>0</v>
      </c>
      <c r="V62" s="11">
        <v>15</v>
      </c>
      <c r="W62" s="21">
        <f t="shared" si="66"/>
        <v>2.6622650551088867E-2</v>
      </c>
      <c r="X62" s="11">
        <v>1</v>
      </c>
      <c r="Y62" s="21">
        <f t="shared" si="67"/>
        <v>2.3090422092915857E-3</v>
      </c>
      <c r="Z62" s="11">
        <v>16</v>
      </c>
      <c r="AA62" s="21">
        <f t="shared" si="68"/>
        <v>3.8704371174919566E-2</v>
      </c>
      <c r="AB62" s="22">
        <v>0</v>
      </c>
      <c r="AC62" s="21">
        <f t="shared" si="69"/>
        <v>0</v>
      </c>
      <c r="AD62" s="22">
        <v>3</v>
      </c>
      <c r="AE62" s="21">
        <f t="shared" si="70"/>
        <v>2.8943560057887119E-2</v>
      </c>
      <c r="AF62" s="22" t="s">
        <v>20</v>
      </c>
      <c r="AG62" s="22" t="s">
        <v>20</v>
      </c>
      <c r="AH62" s="22" t="s">
        <v>20</v>
      </c>
      <c r="AI62" s="22" t="s">
        <v>20</v>
      </c>
      <c r="AJ62" s="22" t="s">
        <v>20</v>
      </c>
      <c r="AK62" s="22" t="s">
        <v>20</v>
      </c>
    </row>
    <row r="63" spans="1:37" ht="21" customHeight="1" x14ac:dyDescent="0.35">
      <c r="A63" s="10" t="s">
        <v>41</v>
      </c>
      <c r="B63" s="11">
        <v>3</v>
      </c>
      <c r="C63" s="21">
        <f t="shared" si="56"/>
        <v>2.0794343938448742E-2</v>
      </c>
      <c r="D63" s="11">
        <v>2</v>
      </c>
      <c r="E63" s="21">
        <f t="shared" si="57"/>
        <v>8.2477627943420336E-3</v>
      </c>
      <c r="F63" s="11">
        <v>1</v>
      </c>
      <c r="G63" s="21">
        <f t="shared" si="58"/>
        <v>1.7892288423689388E-3</v>
      </c>
      <c r="H63" s="11">
        <v>8</v>
      </c>
      <c r="I63" s="21">
        <f t="shared" si="59"/>
        <v>1.6477179106936891E-2</v>
      </c>
      <c r="J63" s="11">
        <v>8</v>
      </c>
      <c r="K63" s="21">
        <f t="shared" si="60"/>
        <v>1.767604233412139E-2</v>
      </c>
      <c r="L63" s="11">
        <v>5</v>
      </c>
      <c r="M63" s="21">
        <f t="shared" si="61"/>
        <v>1.1653110215116414E-2</v>
      </c>
      <c r="N63" s="11">
        <v>7</v>
      </c>
      <c r="O63" s="21">
        <f t="shared" si="62"/>
        <v>1.5358623867301491E-2</v>
      </c>
      <c r="P63" s="11">
        <v>9</v>
      </c>
      <c r="Q63" s="21">
        <f t="shared" si="63"/>
        <v>1.7167054514935338E-2</v>
      </c>
      <c r="R63" s="11">
        <v>3</v>
      </c>
      <c r="S63" s="21">
        <f t="shared" si="64"/>
        <v>5.9347181008902079E-3</v>
      </c>
      <c r="T63" s="11">
        <v>27</v>
      </c>
      <c r="U63" s="21">
        <f t="shared" si="65"/>
        <v>5.4028094609196789E-2</v>
      </c>
      <c r="V63" s="11">
        <v>6</v>
      </c>
      <c r="W63" s="21">
        <f t="shared" si="66"/>
        <v>1.0649060220435547E-2</v>
      </c>
      <c r="X63" s="11">
        <v>6</v>
      </c>
      <c r="Y63" s="21">
        <f t="shared" si="67"/>
        <v>1.3854253255749516E-2</v>
      </c>
      <c r="Z63" s="11">
        <v>21</v>
      </c>
      <c r="AA63" s="21">
        <f t="shared" si="68"/>
        <v>5.0799487167081929E-2</v>
      </c>
      <c r="AB63" s="22">
        <v>12</v>
      </c>
      <c r="AC63" s="21">
        <f t="shared" si="69"/>
        <v>4.0195618677564146E-2</v>
      </c>
      <c r="AD63" s="22">
        <v>0</v>
      </c>
      <c r="AE63" s="21">
        <f t="shared" si="70"/>
        <v>0</v>
      </c>
      <c r="AF63" s="22" t="s">
        <v>20</v>
      </c>
      <c r="AG63" s="22" t="s">
        <v>20</v>
      </c>
      <c r="AH63" s="22" t="s">
        <v>20</v>
      </c>
      <c r="AI63" s="22" t="s">
        <v>20</v>
      </c>
      <c r="AJ63" s="22" t="s">
        <v>20</v>
      </c>
      <c r="AK63" s="22" t="s">
        <v>20</v>
      </c>
    </row>
    <row r="64" spans="1:37" ht="21" customHeight="1" x14ac:dyDescent="0.35">
      <c r="A64" s="10" t="s">
        <v>42</v>
      </c>
      <c r="B64" s="11">
        <v>9</v>
      </c>
      <c r="C64" s="21">
        <f t="shared" si="56"/>
        <v>6.2383031815346227E-2</v>
      </c>
      <c r="D64" s="11">
        <v>15</v>
      </c>
      <c r="E64" s="21">
        <f t="shared" si="57"/>
        <v>6.1858220957565262E-2</v>
      </c>
      <c r="F64" s="11">
        <v>9</v>
      </c>
      <c r="G64" s="21">
        <f t="shared" si="58"/>
        <v>1.6103059581320453E-2</v>
      </c>
      <c r="H64" s="11">
        <v>25</v>
      </c>
      <c r="I64" s="21">
        <f t="shared" si="59"/>
        <v>5.1491184709177788E-2</v>
      </c>
      <c r="J64" s="11">
        <v>20</v>
      </c>
      <c r="K64" s="21">
        <f t="shared" si="60"/>
        <v>4.419010583530348E-2</v>
      </c>
      <c r="L64" s="11">
        <v>6</v>
      </c>
      <c r="M64" s="21">
        <f t="shared" si="61"/>
        <v>1.3983732258139698E-2</v>
      </c>
      <c r="N64" s="11">
        <v>1</v>
      </c>
      <c r="O64" s="21">
        <f t="shared" si="62"/>
        <v>2.1940891239002128E-3</v>
      </c>
      <c r="P64" s="11">
        <v>8</v>
      </c>
      <c r="Q64" s="21">
        <f t="shared" si="63"/>
        <v>1.5259604013275857E-2</v>
      </c>
      <c r="R64" s="11">
        <v>2</v>
      </c>
      <c r="S64" s="21">
        <f t="shared" si="64"/>
        <v>3.956478733926805E-3</v>
      </c>
      <c r="T64" s="11">
        <v>9</v>
      </c>
      <c r="U64" s="21">
        <f t="shared" si="65"/>
        <v>1.8009364869732258E-2</v>
      </c>
      <c r="V64" s="11">
        <v>0</v>
      </c>
      <c r="W64" s="21">
        <f t="shared" si="66"/>
        <v>0</v>
      </c>
      <c r="X64" s="11">
        <v>0</v>
      </c>
      <c r="Y64" s="21">
        <f t="shared" si="67"/>
        <v>0</v>
      </c>
      <c r="Z64" s="11">
        <v>0</v>
      </c>
      <c r="AA64" s="21">
        <f t="shared" si="68"/>
        <v>0</v>
      </c>
      <c r="AB64" s="22">
        <v>3</v>
      </c>
      <c r="AC64" s="21">
        <f t="shared" si="69"/>
        <v>1.0048904669391037E-2</v>
      </c>
      <c r="AD64" s="22">
        <v>5</v>
      </c>
      <c r="AE64" s="21">
        <f t="shared" si="70"/>
        <v>4.8239266763145203E-2</v>
      </c>
      <c r="AF64" s="22" t="s">
        <v>20</v>
      </c>
      <c r="AG64" s="22" t="s">
        <v>20</v>
      </c>
      <c r="AH64" s="22" t="s">
        <v>20</v>
      </c>
      <c r="AI64" s="22" t="s">
        <v>20</v>
      </c>
      <c r="AJ64" s="22" t="s">
        <v>20</v>
      </c>
      <c r="AK64" s="22" t="s">
        <v>20</v>
      </c>
    </row>
    <row r="65" spans="1:37" ht="21" customHeight="1" x14ac:dyDescent="0.35">
      <c r="A65" s="10" t="s">
        <v>43</v>
      </c>
      <c r="B65" s="11">
        <v>10</v>
      </c>
      <c r="C65" s="21">
        <f t="shared" si="56"/>
        <v>6.9314479794829131E-2</v>
      </c>
      <c r="D65" s="11">
        <v>4</v>
      </c>
      <c r="E65" s="21">
        <f t="shared" si="57"/>
        <v>1.6495525588684067E-2</v>
      </c>
      <c r="F65" s="11">
        <v>1</v>
      </c>
      <c r="G65" s="21">
        <f t="shared" si="58"/>
        <v>1.7892288423689388E-3</v>
      </c>
      <c r="H65" s="11">
        <v>4</v>
      </c>
      <c r="I65" s="21">
        <f t="shared" si="59"/>
        <v>8.2385895534684457E-3</v>
      </c>
      <c r="J65" s="11">
        <v>6</v>
      </c>
      <c r="K65" s="21">
        <f t="shared" si="60"/>
        <v>1.3257031750591043E-2</v>
      </c>
      <c r="L65" s="11">
        <v>10</v>
      </c>
      <c r="M65" s="21">
        <f t="shared" si="61"/>
        <v>2.3306220430232828E-2</v>
      </c>
      <c r="N65" s="11">
        <v>3</v>
      </c>
      <c r="O65" s="21">
        <f t="shared" si="62"/>
        <v>6.5822673717006383E-3</v>
      </c>
      <c r="P65" s="11">
        <v>2</v>
      </c>
      <c r="Q65" s="21">
        <f t="shared" si="63"/>
        <v>3.8149010033189643E-3</v>
      </c>
      <c r="R65" s="11">
        <v>14</v>
      </c>
      <c r="S65" s="21">
        <f t="shared" si="64"/>
        <v>2.7695351137487632E-2</v>
      </c>
      <c r="T65" s="11">
        <v>2</v>
      </c>
      <c r="U65" s="21">
        <f t="shared" si="65"/>
        <v>4.0020810821627248E-3</v>
      </c>
      <c r="V65" s="11">
        <v>10</v>
      </c>
      <c r="W65" s="21">
        <f t="shared" si="66"/>
        <v>1.7748433700725912E-2</v>
      </c>
      <c r="X65" s="11">
        <v>10</v>
      </c>
      <c r="Y65" s="21">
        <f t="shared" si="67"/>
        <v>2.3090422092915858E-2</v>
      </c>
      <c r="Z65" s="11">
        <v>35</v>
      </c>
      <c r="AA65" s="21">
        <f t="shared" si="68"/>
        <v>8.4665811945136546E-2</v>
      </c>
      <c r="AB65" s="22">
        <v>5</v>
      </c>
      <c r="AC65" s="21">
        <f t="shared" si="69"/>
        <v>1.6748174448985062E-2</v>
      </c>
      <c r="AD65" s="22">
        <v>8</v>
      </c>
      <c r="AE65" s="21">
        <f t="shared" si="70"/>
        <v>7.7182826821032322E-2</v>
      </c>
      <c r="AF65" s="22" t="s">
        <v>20</v>
      </c>
      <c r="AG65" s="22" t="s">
        <v>20</v>
      </c>
      <c r="AH65" s="22" t="s">
        <v>20</v>
      </c>
      <c r="AI65" s="22" t="s">
        <v>20</v>
      </c>
      <c r="AJ65" s="22" t="s">
        <v>20</v>
      </c>
      <c r="AK65" s="22" t="s">
        <v>20</v>
      </c>
    </row>
    <row r="66" spans="1:37" ht="21" customHeight="1" x14ac:dyDescent="0.35">
      <c r="A66" s="10" t="s">
        <v>44</v>
      </c>
      <c r="B66" s="11">
        <v>14</v>
      </c>
      <c r="C66" s="21">
        <f t="shared" si="56"/>
        <v>9.7040271712760792E-2</v>
      </c>
      <c r="D66" s="11">
        <v>17</v>
      </c>
      <c r="E66" s="21">
        <f t="shared" si="57"/>
        <v>7.0105983751907297E-2</v>
      </c>
      <c r="F66" s="11">
        <v>1</v>
      </c>
      <c r="G66" s="21">
        <f t="shared" si="58"/>
        <v>1.7892288423689388E-3</v>
      </c>
      <c r="H66" s="11">
        <v>1</v>
      </c>
      <c r="I66" s="21">
        <f t="shared" si="59"/>
        <v>2.0596473883671114E-3</v>
      </c>
      <c r="J66" s="11">
        <v>18</v>
      </c>
      <c r="K66" s="21">
        <f t="shared" si="60"/>
        <v>3.9771095251773123E-2</v>
      </c>
      <c r="L66" s="11">
        <v>17</v>
      </c>
      <c r="M66" s="21">
        <f t="shared" si="61"/>
        <v>3.9620574731395811E-2</v>
      </c>
      <c r="N66" s="11">
        <v>10</v>
      </c>
      <c r="O66" s="21">
        <f t="shared" si="62"/>
        <v>2.1940891239002128E-2</v>
      </c>
      <c r="P66" s="11">
        <v>29</v>
      </c>
      <c r="Q66" s="21">
        <f t="shared" si="63"/>
        <v>5.5316064548124974E-2</v>
      </c>
      <c r="R66" s="11">
        <v>24</v>
      </c>
      <c r="S66" s="21">
        <f t="shared" si="64"/>
        <v>4.7477744807121663E-2</v>
      </c>
      <c r="T66" s="11">
        <v>18</v>
      </c>
      <c r="U66" s="21">
        <f t="shared" si="65"/>
        <v>3.6018729739464517E-2</v>
      </c>
      <c r="V66" s="11">
        <v>16</v>
      </c>
      <c r="W66" s="21">
        <f t="shared" si="66"/>
        <v>2.8397493921161455E-2</v>
      </c>
      <c r="X66" s="11">
        <v>13</v>
      </c>
      <c r="Y66" s="21">
        <f t="shared" si="67"/>
        <v>3.0017548720790613E-2</v>
      </c>
      <c r="Z66" s="11">
        <v>31</v>
      </c>
      <c r="AA66" s="21">
        <f t="shared" si="68"/>
        <v>7.4989719151406661E-2</v>
      </c>
      <c r="AB66" s="22">
        <v>13</v>
      </c>
      <c r="AC66" s="21">
        <f t="shared" si="69"/>
        <v>4.3545253567361157E-2</v>
      </c>
      <c r="AD66" s="22">
        <v>9</v>
      </c>
      <c r="AE66" s="21">
        <f t="shared" si="70"/>
        <v>8.6830680173661356E-2</v>
      </c>
      <c r="AF66" s="22" t="s">
        <v>20</v>
      </c>
      <c r="AG66" s="22" t="s">
        <v>20</v>
      </c>
      <c r="AH66" s="22" t="s">
        <v>20</v>
      </c>
      <c r="AI66" s="22" t="s">
        <v>20</v>
      </c>
      <c r="AJ66" s="22" t="s">
        <v>20</v>
      </c>
      <c r="AK66" s="22" t="s">
        <v>20</v>
      </c>
    </row>
    <row r="67" spans="1:37" ht="21" customHeight="1" x14ac:dyDescent="0.35">
      <c r="A67" s="10" t="s">
        <v>45</v>
      </c>
      <c r="B67" s="11">
        <v>13</v>
      </c>
      <c r="C67" s="21">
        <f t="shared" si="56"/>
        <v>9.0108823733277887E-2</v>
      </c>
      <c r="D67" s="11">
        <v>12</v>
      </c>
      <c r="E67" s="21">
        <f t="shared" si="57"/>
        <v>4.9486576766052212E-2</v>
      </c>
      <c r="F67" s="11">
        <v>14</v>
      </c>
      <c r="G67" s="21">
        <f t="shared" si="58"/>
        <v>2.5049203793165147E-2</v>
      </c>
      <c r="H67" s="11">
        <v>20</v>
      </c>
      <c r="I67" s="21">
        <f t="shared" si="59"/>
        <v>4.1192947767342232E-2</v>
      </c>
      <c r="J67" s="11">
        <v>20</v>
      </c>
      <c r="K67" s="21">
        <f t="shared" si="60"/>
        <v>4.419010583530348E-2</v>
      </c>
      <c r="L67" s="11">
        <v>78</v>
      </c>
      <c r="M67" s="21">
        <f t="shared" si="61"/>
        <v>0.18178851935581605</v>
      </c>
      <c r="N67" s="11">
        <v>15</v>
      </c>
      <c r="O67" s="21">
        <f t="shared" si="62"/>
        <v>3.2911336858503192E-2</v>
      </c>
      <c r="P67" s="11">
        <v>21</v>
      </c>
      <c r="Q67" s="21">
        <f t="shared" si="63"/>
        <v>4.0056460534849125E-2</v>
      </c>
      <c r="R67" s="11">
        <v>321</v>
      </c>
      <c r="S67" s="21">
        <f t="shared" si="64"/>
        <v>0.63501483679525228</v>
      </c>
      <c r="T67" s="11">
        <v>20</v>
      </c>
      <c r="U67" s="21">
        <f t="shared" si="65"/>
        <v>4.0020810821627249E-2</v>
      </c>
      <c r="V67" s="11">
        <v>89</v>
      </c>
      <c r="W67" s="21">
        <f t="shared" si="66"/>
        <v>0.15796105993646062</v>
      </c>
      <c r="X67" s="11">
        <v>30</v>
      </c>
      <c r="Y67" s="21">
        <f t="shared" si="67"/>
        <v>6.9271266278747579E-2</v>
      </c>
      <c r="Z67" s="11">
        <v>42</v>
      </c>
      <c r="AA67" s="21">
        <f t="shared" si="68"/>
        <v>0.10159897433416386</v>
      </c>
      <c r="AB67" s="22">
        <v>22</v>
      </c>
      <c r="AC67" s="21">
        <f t="shared" si="69"/>
        <v>7.369196757553427E-2</v>
      </c>
      <c r="AD67" s="22">
        <v>4</v>
      </c>
      <c r="AE67" s="21">
        <f t="shared" si="70"/>
        <v>3.8591413410516161E-2</v>
      </c>
      <c r="AF67" s="22" t="s">
        <v>20</v>
      </c>
      <c r="AG67" s="22" t="s">
        <v>20</v>
      </c>
      <c r="AH67" s="22" t="s">
        <v>20</v>
      </c>
      <c r="AI67" s="22" t="s">
        <v>20</v>
      </c>
      <c r="AJ67" s="22" t="s">
        <v>20</v>
      </c>
      <c r="AK67" s="22" t="s">
        <v>20</v>
      </c>
    </row>
    <row r="68" spans="1:37" ht="21" customHeight="1" x14ac:dyDescent="0.35">
      <c r="A68" s="10" t="s">
        <v>46</v>
      </c>
      <c r="B68" s="11">
        <v>12034</v>
      </c>
      <c r="C68" s="21">
        <f t="shared" si="56"/>
        <v>83.413044985097386</v>
      </c>
      <c r="D68" s="11">
        <v>21625</v>
      </c>
      <c r="E68" s="21">
        <f t="shared" si="57"/>
        <v>89.178935213823252</v>
      </c>
      <c r="F68" s="11">
        <v>46369</v>
      </c>
      <c r="G68" s="21">
        <f t="shared" si="58"/>
        <v>82.964752191805331</v>
      </c>
      <c r="H68" s="11">
        <v>45358</v>
      </c>
      <c r="I68" s="21">
        <f t="shared" si="59"/>
        <v>93.421486241555442</v>
      </c>
      <c r="J68" s="11">
        <v>42279</v>
      </c>
      <c r="K68" s="21">
        <f t="shared" si="60"/>
        <v>93.415674230539778</v>
      </c>
      <c r="L68" s="11">
        <v>39708</v>
      </c>
      <c r="M68" s="21">
        <f t="shared" si="61"/>
        <v>92.544340084368514</v>
      </c>
      <c r="N68" s="11">
        <v>43219</v>
      </c>
      <c r="O68" s="21">
        <f t="shared" si="62"/>
        <v>94.826337845843298</v>
      </c>
      <c r="P68" s="11">
        <v>50077</v>
      </c>
      <c r="Q68" s="21">
        <f t="shared" si="63"/>
        <v>95.519398771601885</v>
      </c>
      <c r="R68" s="11">
        <v>47136</v>
      </c>
      <c r="S68" s="21">
        <f t="shared" si="64"/>
        <v>93.246290801186944</v>
      </c>
      <c r="T68" s="11">
        <v>47643</v>
      </c>
      <c r="U68" s="21">
        <f t="shared" si="65"/>
        <v>95.335574498739334</v>
      </c>
      <c r="V68" s="11">
        <v>53982</v>
      </c>
      <c r="W68" s="21">
        <f t="shared" si="66"/>
        <v>95.809594803258619</v>
      </c>
      <c r="X68" s="11">
        <v>41315</v>
      </c>
      <c r="Y68" s="21">
        <f t="shared" si="67"/>
        <v>95.398078876881868</v>
      </c>
      <c r="Z68" s="11">
        <v>37922</v>
      </c>
      <c r="AA68" s="21">
        <f t="shared" si="68"/>
        <v>91.73419773095624</v>
      </c>
      <c r="AB68" s="11">
        <v>28631</v>
      </c>
      <c r="AC68" s="21">
        <f t="shared" si="69"/>
        <v>95.903396529778249</v>
      </c>
      <c r="AD68" s="11">
        <v>9817</v>
      </c>
      <c r="AE68" s="21">
        <f t="shared" si="70"/>
        <v>94.712976362759278</v>
      </c>
      <c r="AF68" s="22" t="s">
        <v>20</v>
      </c>
      <c r="AG68" s="22" t="s">
        <v>20</v>
      </c>
      <c r="AH68" s="22" t="s">
        <v>20</v>
      </c>
      <c r="AI68" s="22" t="s">
        <v>20</v>
      </c>
      <c r="AJ68" s="22" t="s">
        <v>20</v>
      </c>
      <c r="AK68" s="22" t="s">
        <v>20</v>
      </c>
    </row>
    <row r="69" spans="1:37" ht="21" customHeight="1" x14ac:dyDescent="0.35">
      <c r="A69" s="10" t="s">
        <v>47</v>
      </c>
      <c r="B69" s="11">
        <v>3</v>
      </c>
      <c r="C69" s="21">
        <f t="shared" si="56"/>
        <v>2.0794343938448742E-2</v>
      </c>
      <c r="D69" s="11">
        <v>7</v>
      </c>
      <c r="E69" s="21">
        <f t="shared" si="57"/>
        <v>2.886716978019712E-2</v>
      </c>
      <c r="F69" s="11">
        <v>2</v>
      </c>
      <c r="G69" s="21">
        <f t="shared" si="58"/>
        <v>3.5784576847378777E-3</v>
      </c>
      <c r="H69" s="11">
        <v>5</v>
      </c>
      <c r="I69" s="21">
        <f t="shared" si="59"/>
        <v>1.0298236941835558E-2</v>
      </c>
      <c r="J69" s="11">
        <v>16</v>
      </c>
      <c r="K69" s="21">
        <f t="shared" si="60"/>
        <v>3.5352084668242779E-2</v>
      </c>
      <c r="L69" s="11">
        <v>89</v>
      </c>
      <c r="M69" s="21">
        <f t="shared" si="61"/>
        <v>0.20742536182907217</v>
      </c>
      <c r="N69" s="11">
        <v>25</v>
      </c>
      <c r="O69" s="21">
        <f t="shared" si="62"/>
        <v>5.4852228097505319E-2</v>
      </c>
      <c r="P69" s="11">
        <v>4</v>
      </c>
      <c r="Q69" s="21">
        <f t="shared" si="63"/>
        <v>7.6298020066379287E-3</v>
      </c>
      <c r="R69" s="11">
        <v>14</v>
      </c>
      <c r="S69" s="21">
        <f t="shared" si="64"/>
        <v>2.7695351137487632E-2</v>
      </c>
      <c r="T69" s="11">
        <v>9</v>
      </c>
      <c r="U69" s="21">
        <f t="shared" si="65"/>
        <v>1.8009364869732258E-2</v>
      </c>
      <c r="V69" s="11">
        <v>43</v>
      </c>
      <c r="W69" s="21">
        <f t="shared" si="66"/>
        <v>7.6318264913121422E-2</v>
      </c>
      <c r="X69" s="11">
        <v>2</v>
      </c>
      <c r="Y69" s="21">
        <f t="shared" si="67"/>
        <v>4.6180844185831713E-3</v>
      </c>
      <c r="Z69" s="11">
        <v>12</v>
      </c>
      <c r="AA69" s="21">
        <f t="shared" si="68"/>
        <v>2.9028278381189675E-2</v>
      </c>
      <c r="AB69" s="22">
        <v>3</v>
      </c>
      <c r="AC69" s="21">
        <f t="shared" si="69"/>
        <v>1.0048904669391037E-2</v>
      </c>
      <c r="AD69" s="22">
        <v>25</v>
      </c>
      <c r="AE69" s="21">
        <f t="shared" si="70"/>
        <v>0.241196333815726</v>
      </c>
      <c r="AF69" s="22" t="s">
        <v>20</v>
      </c>
      <c r="AG69" s="22" t="s">
        <v>20</v>
      </c>
      <c r="AH69" s="22" t="s">
        <v>20</v>
      </c>
      <c r="AI69" s="22" t="s">
        <v>20</v>
      </c>
      <c r="AJ69" s="22" t="s">
        <v>20</v>
      </c>
      <c r="AK69" s="22" t="s">
        <v>20</v>
      </c>
    </row>
    <row r="70" spans="1:37" ht="21" customHeight="1" x14ac:dyDescent="0.35">
      <c r="A70" s="10" t="s">
        <v>48</v>
      </c>
      <c r="B70" s="11">
        <v>14</v>
      </c>
      <c r="C70" s="21">
        <f t="shared" si="56"/>
        <v>9.7040271712760792E-2</v>
      </c>
      <c r="D70" s="11">
        <v>50</v>
      </c>
      <c r="E70" s="21">
        <f t="shared" si="57"/>
        <v>0.20619406985855088</v>
      </c>
      <c r="F70" s="11">
        <v>38</v>
      </c>
      <c r="G70" s="21">
        <f t="shared" si="58"/>
        <v>6.7990696010019683E-2</v>
      </c>
      <c r="H70" s="11">
        <v>54</v>
      </c>
      <c r="I70" s="21">
        <f t="shared" si="59"/>
        <v>0.11122095897182402</v>
      </c>
      <c r="J70" s="11">
        <v>283</v>
      </c>
      <c r="K70" s="21">
        <f t="shared" si="60"/>
        <v>0.62528999756954418</v>
      </c>
      <c r="L70" s="11">
        <v>99</v>
      </c>
      <c r="M70" s="21">
        <f t="shared" si="61"/>
        <v>0.23073158225930501</v>
      </c>
      <c r="N70" s="11">
        <v>75</v>
      </c>
      <c r="O70" s="21">
        <f t="shared" si="62"/>
        <v>0.16455668429251596</v>
      </c>
      <c r="P70" s="11">
        <v>199</v>
      </c>
      <c r="Q70" s="21">
        <f t="shared" si="63"/>
        <v>0.37958264983023687</v>
      </c>
      <c r="R70" s="11">
        <v>47</v>
      </c>
      <c r="S70" s="21">
        <f t="shared" si="64"/>
        <v>9.2977250247279916E-2</v>
      </c>
      <c r="T70" s="11">
        <v>59</v>
      </c>
      <c r="U70" s="21">
        <f t="shared" si="65"/>
        <v>0.11806139192380037</v>
      </c>
      <c r="V70" s="11">
        <v>35</v>
      </c>
      <c r="W70" s="21">
        <f t="shared" si="66"/>
        <v>6.2119517952540684E-2</v>
      </c>
      <c r="X70" s="11">
        <v>188</v>
      </c>
      <c r="Y70" s="21">
        <f t="shared" si="67"/>
        <v>0.43409993534681818</v>
      </c>
      <c r="Z70" s="11">
        <v>27</v>
      </c>
      <c r="AA70" s="21">
        <f t="shared" si="68"/>
        <v>6.5313626357676777E-2</v>
      </c>
      <c r="AB70" s="22">
        <v>11</v>
      </c>
      <c r="AC70" s="21">
        <f t="shared" si="69"/>
        <v>3.6845983787767135E-2</v>
      </c>
      <c r="AD70" s="22">
        <v>26</v>
      </c>
      <c r="AE70" s="21">
        <f t="shared" si="70"/>
        <v>0.25084418716835505</v>
      </c>
      <c r="AF70" s="22" t="s">
        <v>20</v>
      </c>
      <c r="AG70" s="22" t="s">
        <v>20</v>
      </c>
      <c r="AH70" s="22" t="s">
        <v>20</v>
      </c>
      <c r="AI70" s="22" t="s">
        <v>20</v>
      </c>
      <c r="AJ70" s="22" t="s">
        <v>20</v>
      </c>
      <c r="AK70" s="22" t="s">
        <v>20</v>
      </c>
    </row>
    <row r="71" spans="1:37" ht="21" customHeight="1" x14ac:dyDescent="0.35">
      <c r="A71" s="10" t="s">
        <v>49</v>
      </c>
      <c r="B71" s="11">
        <v>2</v>
      </c>
      <c r="C71" s="21">
        <f t="shared" si="56"/>
        <v>1.3862895958965829E-2</v>
      </c>
      <c r="D71" s="11">
        <v>8</v>
      </c>
      <c r="E71" s="21">
        <f t="shared" si="57"/>
        <v>3.2991051177368134E-2</v>
      </c>
      <c r="F71" s="11">
        <v>9</v>
      </c>
      <c r="G71" s="21">
        <f t="shared" si="58"/>
        <v>1.6103059581320453E-2</v>
      </c>
      <c r="H71" s="11">
        <v>21</v>
      </c>
      <c r="I71" s="21">
        <f t="shared" si="59"/>
        <v>4.3252595155709346E-2</v>
      </c>
      <c r="J71" s="11">
        <v>5</v>
      </c>
      <c r="K71" s="21">
        <f t="shared" si="60"/>
        <v>1.104752645882587E-2</v>
      </c>
      <c r="L71" s="11">
        <v>37</v>
      </c>
      <c r="M71" s="21">
        <f t="shared" si="61"/>
        <v>8.6233015591861459E-2</v>
      </c>
      <c r="N71" s="11">
        <v>5</v>
      </c>
      <c r="O71" s="21">
        <f t="shared" si="62"/>
        <v>1.0970445619501064E-2</v>
      </c>
      <c r="P71" s="11">
        <v>27</v>
      </c>
      <c r="Q71" s="21">
        <f t="shared" si="63"/>
        <v>5.1501163544806015E-2</v>
      </c>
      <c r="R71" s="11">
        <v>32</v>
      </c>
      <c r="S71" s="21">
        <f t="shared" si="64"/>
        <v>6.330365974282888E-2</v>
      </c>
      <c r="T71" s="11">
        <v>17</v>
      </c>
      <c r="U71" s="21">
        <f t="shared" si="65"/>
        <v>3.4017689198383161E-2</v>
      </c>
      <c r="V71" s="11">
        <v>4</v>
      </c>
      <c r="W71" s="21">
        <f t="shared" si="66"/>
        <v>7.0993734802903639E-3</v>
      </c>
      <c r="X71" s="11">
        <v>12</v>
      </c>
      <c r="Y71" s="21">
        <f t="shared" si="67"/>
        <v>2.7708506511499031E-2</v>
      </c>
      <c r="Z71" s="11">
        <v>12</v>
      </c>
      <c r="AA71" s="21">
        <f t="shared" si="68"/>
        <v>2.9028278381189675E-2</v>
      </c>
      <c r="AB71" s="22">
        <v>13</v>
      </c>
      <c r="AC71" s="21">
        <f t="shared" si="69"/>
        <v>4.3545253567361157E-2</v>
      </c>
      <c r="AD71" s="22">
        <v>11</v>
      </c>
      <c r="AE71" s="21">
        <f t="shared" si="70"/>
        <v>0.10612638687891944</v>
      </c>
      <c r="AF71" s="22" t="s">
        <v>20</v>
      </c>
      <c r="AG71" s="22" t="s">
        <v>20</v>
      </c>
      <c r="AH71" s="22" t="s">
        <v>20</v>
      </c>
      <c r="AI71" s="22" t="s">
        <v>20</v>
      </c>
      <c r="AJ71" s="22" t="s">
        <v>20</v>
      </c>
      <c r="AK71" s="22" t="s">
        <v>20</v>
      </c>
    </row>
    <row r="72" spans="1:37" ht="21" customHeight="1" x14ac:dyDescent="0.35">
      <c r="A72" s="10" t="s">
        <v>50</v>
      </c>
      <c r="B72" s="11">
        <v>32</v>
      </c>
      <c r="C72" s="21">
        <f t="shared" si="56"/>
        <v>0.22180633534345326</v>
      </c>
      <c r="D72" s="11">
        <v>33</v>
      </c>
      <c r="E72" s="21">
        <f t="shared" si="57"/>
        <v>0.13608808610664358</v>
      </c>
      <c r="F72" s="11">
        <v>80</v>
      </c>
      <c r="G72" s="21">
        <f t="shared" si="58"/>
        <v>0.14313830738951511</v>
      </c>
      <c r="H72" s="11">
        <v>40</v>
      </c>
      <c r="I72" s="21">
        <f t="shared" si="59"/>
        <v>8.2385895534684464E-2</v>
      </c>
      <c r="J72" s="11">
        <v>73</v>
      </c>
      <c r="K72" s="21">
        <f t="shared" si="60"/>
        <v>0.16129388629885769</v>
      </c>
      <c r="L72" s="11">
        <v>47</v>
      </c>
      <c r="M72" s="21">
        <f t="shared" si="61"/>
        <v>0.10953923602209431</v>
      </c>
      <c r="N72" s="11">
        <v>61</v>
      </c>
      <c r="O72" s="21">
        <f t="shared" si="62"/>
        <v>0.13383943655791297</v>
      </c>
      <c r="P72" s="11">
        <v>41</v>
      </c>
      <c r="Q72" s="21">
        <f t="shared" si="63"/>
        <v>7.8205470568038768E-2</v>
      </c>
      <c r="R72" s="11">
        <v>90</v>
      </c>
      <c r="S72" s="21">
        <f t="shared" si="64"/>
        <v>0.17804154302670622</v>
      </c>
      <c r="T72" s="11">
        <v>54</v>
      </c>
      <c r="U72" s="21">
        <f t="shared" si="65"/>
        <v>0.10805618921839358</v>
      </c>
      <c r="V72" s="11">
        <v>76</v>
      </c>
      <c r="W72" s="21">
        <f t="shared" si="66"/>
        <v>0.13488809612551692</v>
      </c>
      <c r="X72" s="11">
        <v>154</v>
      </c>
      <c r="Y72" s="21">
        <f t="shared" si="67"/>
        <v>0.35559250023090422</v>
      </c>
      <c r="Z72" s="11">
        <v>171</v>
      </c>
      <c r="AA72" s="21">
        <f t="shared" si="68"/>
        <v>0.41365296693195286</v>
      </c>
      <c r="AB72" s="22">
        <v>173</v>
      </c>
      <c r="AC72" s="21">
        <f t="shared" si="69"/>
        <v>0.57948683593488315</v>
      </c>
      <c r="AD72" s="22">
        <v>20</v>
      </c>
      <c r="AE72" s="21">
        <f t="shared" si="70"/>
        <v>0.19295706705258081</v>
      </c>
      <c r="AF72" s="22" t="s">
        <v>20</v>
      </c>
      <c r="AG72" s="22" t="s">
        <v>20</v>
      </c>
      <c r="AH72" s="22" t="s">
        <v>20</v>
      </c>
      <c r="AI72" s="22" t="s">
        <v>20</v>
      </c>
      <c r="AJ72" s="22" t="s">
        <v>20</v>
      </c>
      <c r="AK72" s="22" t="s">
        <v>20</v>
      </c>
    </row>
    <row r="73" spans="1:37" ht="21" customHeight="1" x14ac:dyDescent="0.35">
      <c r="A73" s="10" t="s">
        <v>51</v>
      </c>
      <c r="B73" s="11">
        <v>70</v>
      </c>
      <c r="C73" s="21">
        <f t="shared" si="56"/>
        <v>0.48520135856380392</v>
      </c>
      <c r="D73" s="11">
        <v>75</v>
      </c>
      <c r="E73" s="21">
        <f t="shared" si="57"/>
        <v>0.30929110478782629</v>
      </c>
      <c r="F73" s="11">
        <v>50</v>
      </c>
      <c r="G73" s="21">
        <f t="shared" si="58"/>
        <v>8.9461442118446949E-2</v>
      </c>
      <c r="H73" s="11">
        <v>65</v>
      </c>
      <c r="I73" s="21">
        <f t="shared" si="59"/>
        <v>0.13387708024386225</v>
      </c>
      <c r="J73" s="11">
        <v>154</v>
      </c>
      <c r="K73" s="21">
        <f t="shared" si="60"/>
        <v>0.34026381493183677</v>
      </c>
      <c r="L73" s="11">
        <v>370</v>
      </c>
      <c r="M73" s="21">
        <f t="shared" si="61"/>
        <v>0.86233015591861473</v>
      </c>
      <c r="N73" s="11">
        <v>205</v>
      </c>
      <c r="O73" s="21">
        <f t="shared" si="62"/>
        <v>0.44978827039954367</v>
      </c>
      <c r="P73" s="11">
        <v>217</v>
      </c>
      <c r="Q73" s="21">
        <f t="shared" si="63"/>
        <v>0.41391675886010759</v>
      </c>
      <c r="R73" s="11">
        <v>200</v>
      </c>
      <c r="S73" s="21">
        <f t="shared" si="64"/>
        <v>0.39564787339268048</v>
      </c>
      <c r="T73" s="11">
        <v>243</v>
      </c>
      <c r="U73" s="21">
        <f t="shared" si="65"/>
        <v>0.48625285148277103</v>
      </c>
      <c r="V73" s="11">
        <v>213</v>
      </c>
      <c r="W73" s="21">
        <f t="shared" si="66"/>
        <v>0.37804163782546191</v>
      </c>
      <c r="X73" s="11">
        <v>183</v>
      </c>
      <c r="Y73" s="21">
        <f t="shared" si="67"/>
        <v>0.42255472430036023</v>
      </c>
      <c r="Z73" s="11">
        <v>186</v>
      </c>
      <c r="AA73" s="21">
        <f t="shared" si="68"/>
        <v>0.44993831490843994</v>
      </c>
      <c r="AB73" s="22">
        <v>165</v>
      </c>
      <c r="AC73" s="21">
        <f t="shared" si="69"/>
        <v>0.55268975681650701</v>
      </c>
      <c r="AD73" s="22">
        <v>29</v>
      </c>
      <c r="AE73" s="21">
        <f t="shared" si="70"/>
        <v>0.27978774722624217</v>
      </c>
      <c r="AF73" s="22" t="s">
        <v>20</v>
      </c>
      <c r="AG73" s="22" t="s">
        <v>20</v>
      </c>
      <c r="AH73" s="22" t="s">
        <v>20</v>
      </c>
      <c r="AI73" s="22" t="s">
        <v>20</v>
      </c>
      <c r="AJ73" s="22" t="s">
        <v>20</v>
      </c>
      <c r="AK73" s="22" t="s">
        <v>20</v>
      </c>
    </row>
    <row r="74" spans="1:37" ht="21" customHeight="1" x14ac:dyDescent="0.35">
      <c r="A74" s="10" t="s">
        <v>52</v>
      </c>
      <c r="B74" s="11">
        <v>2039</v>
      </c>
      <c r="C74" s="21">
        <f t="shared" si="56"/>
        <v>14.133222430165663</v>
      </c>
      <c r="D74" s="11">
        <v>2074</v>
      </c>
      <c r="E74" s="21">
        <f t="shared" si="57"/>
        <v>8.5529300177326899</v>
      </c>
      <c r="F74" s="11">
        <v>8877</v>
      </c>
      <c r="G74" s="21">
        <f t="shared" si="58"/>
        <v>15.882984433709071</v>
      </c>
      <c r="H74" s="11">
        <v>2153</v>
      </c>
      <c r="I74" s="21">
        <f t="shared" si="59"/>
        <v>4.4344208271543906</v>
      </c>
      <c r="J74" s="11">
        <v>1277</v>
      </c>
      <c r="K74" s="21">
        <f t="shared" si="60"/>
        <v>2.8215382575841268</v>
      </c>
      <c r="L74" s="11">
        <v>900</v>
      </c>
      <c r="M74" s="21">
        <f t="shared" si="61"/>
        <v>2.0975598387209549</v>
      </c>
      <c r="N74" s="11">
        <v>581</v>
      </c>
      <c r="O74" s="21">
        <f t="shared" si="62"/>
        <v>1.2747657809860238</v>
      </c>
      <c r="P74" s="11">
        <v>609</v>
      </c>
      <c r="Q74" s="21">
        <f t="shared" si="63"/>
        <v>1.1616373555106245</v>
      </c>
      <c r="R74" s="11">
        <v>915</v>
      </c>
      <c r="S74" s="21">
        <f t="shared" si="64"/>
        <v>1.8100890207715135</v>
      </c>
      <c r="T74" s="11">
        <v>701</v>
      </c>
      <c r="U74" s="21">
        <f t="shared" si="65"/>
        <v>1.4027294192980349</v>
      </c>
      <c r="V74" s="11">
        <v>292</v>
      </c>
      <c r="W74" s="21">
        <f t="shared" si="66"/>
        <v>0.51825426406119668</v>
      </c>
      <c r="X74" s="11">
        <v>593</v>
      </c>
      <c r="Y74" s="21">
        <f t="shared" si="67"/>
        <v>1.3692620301099105</v>
      </c>
      <c r="Z74" s="11">
        <v>458</v>
      </c>
      <c r="AA74" s="21">
        <f t="shared" si="68"/>
        <v>1.1079126248820725</v>
      </c>
      <c r="AB74" s="22">
        <v>256</v>
      </c>
      <c r="AC74" s="21">
        <f t="shared" si="69"/>
        <v>0.85750653178803504</v>
      </c>
      <c r="AD74" s="22">
        <v>111</v>
      </c>
      <c r="AE74" s="21">
        <f t="shared" si="70"/>
        <v>1.0709117221418234</v>
      </c>
      <c r="AF74" s="22" t="s">
        <v>20</v>
      </c>
      <c r="AG74" s="22" t="s">
        <v>20</v>
      </c>
      <c r="AH74" s="22" t="s">
        <v>20</v>
      </c>
      <c r="AI74" s="22" t="s">
        <v>20</v>
      </c>
      <c r="AJ74" s="22" t="s">
        <v>20</v>
      </c>
      <c r="AK74" s="22" t="s">
        <v>20</v>
      </c>
    </row>
    <row r="75" spans="1:37" ht="21" customHeight="1" x14ac:dyDescent="0.35">
      <c r="A75" s="10" t="s">
        <v>53</v>
      </c>
      <c r="B75" s="11">
        <v>4</v>
      </c>
      <c r="C75" s="21">
        <f t="shared" si="56"/>
        <v>2.7725791917931657E-2</v>
      </c>
      <c r="D75" s="11">
        <v>19</v>
      </c>
      <c r="E75" s="21">
        <f t="shared" si="57"/>
        <v>7.8353746546249325E-2</v>
      </c>
      <c r="F75" s="11">
        <v>19</v>
      </c>
      <c r="G75" s="21">
        <f t="shared" si="58"/>
        <v>3.3995348005009841E-2</v>
      </c>
      <c r="H75" s="11">
        <v>12</v>
      </c>
      <c r="I75" s="21">
        <f t="shared" si="59"/>
        <v>2.4715768660405337E-2</v>
      </c>
      <c r="J75" s="11">
        <v>18</v>
      </c>
      <c r="K75" s="21">
        <f t="shared" si="60"/>
        <v>3.9771095251773123E-2</v>
      </c>
      <c r="L75" s="11">
        <v>4</v>
      </c>
      <c r="M75" s="21">
        <f t="shared" si="61"/>
        <v>9.3224881720931317E-3</v>
      </c>
      <c r="N75" s="11">
        <v>8</v>
      </c>
      <c r="O75" s="21">
        <f t="shared" si="62"/>
        <v>1.7552712991201702E-2</v>
      </c>
      <c r="P75" s="11">
        <v>12</v>
      </c>
      <c r="Q75" s="21">
        <f t="shared" si="63"/>
        <v>2.2889406019913783E-2</v>
      </c>
      <c r="R75" s="11">
        <v>5</v>
      </c>
      <c r="S75" s="21">
        <f t="shared" si="64"/>
        <v>9.8911968348170121E-3</v>
      </c>
      <c r="T75" s="11">
        <v>5</v>
      </c>
      <c r="U75" s="21">
        <f t="shared" si="65"/>
        <v>1.0005202705406812E-2</v>
      </c>
      <c r="V75" s="11">
        <v>5</v>
      </c>
      <c r="W75" s="21">
        <f t="shared" si="66"/>
        <v>8.8742168503629561E-3</v>
      </c>
      <c r="X75" s="11">
        <v>5</v>
      </c>
      <c r="Y75" s="21">
        <f t="shared" si="67"/>
        <v>1.1545211046457929E-2</v>
      </c>
      <c r="Z75" s="11">
        <v>21</v>
      </c>
      <c r="AA75" s="21">
        <f t="shared" si="68"/>
        <v>5.0799487167081929E-2</v>
      </c>
      <c r="AB75" s="22">
        <v>2</v>
      </c>
      <c r="AC75" s="21">
        <f t="shared" si="69"/>
        <v>6.6992697795940238E-3</v>
      </c>
      <c r="AD75" s="22">
        <v>1</v>
      </c>
      <c r="AE75" s="21">
        <f t="shared" si="70"/>
        <v>9.6478533526290402E-3</v>
      </c>
      <c r="AF75" s="22" t="s">
        <v>20</v>
      </c>
      <c r="AG75" s="22" t="s">
        <v>20</v>
      </c>
      <c r="AH75" s="22" t="s">
        <v>20</v>
      </c>
      <c r="AI75" s="22" t="s">
        <v>20</v>
      </c>
      <c r="AJ75" s="22" t="s">
        <v>20</v>
      </c>
      <c r="AK75" s="22" t="s">
        <v>20</v>
      </c>
    </row>
    <row r="76" spans="1:37" ht="21" customHeight="1" x14ac:dyDescent="0.35">
      <c r="A76" s="10" t="s">
        <v>54</v>
      </c>
      <c r="B76" s="11">
        <v>8</v>
      </c>
      <c r="C76" s="21">
        <f t="shared" si="56"/>
        <v>5.5451583835863315E-2</v>
      </c>
      <c r="D76" s="11">
        <v>33</v>
      </c>
      <c r="E76" s="21">
        <f t="shared" si="57"/>
        <v>0.13608808610664358</v>
      </c>
      <c r="F76" s="11">
        <v>27</v>
      </c>
      <c r="G76" s="21">
        <f t="shared" si="58"/>
        <v>4.8309178743961352E-2</v>
      </c>
      <c r="H76" s="11">
        <v>43</v>
      </c>
      <c r="I76" s="21">
        <f t="shared" si="59"/>
        <v>8.8564837699785806E-2</v>
      </c>
      <c r="J76" s="11">
        <v>142</v>
      </c>
      <c r="K76" s="21">
        <f t="shared" si="60"/>
        <v>0.3137497514306547</v>
      </c>
      <c r="L76" s="11">
        <v>77</v>
      </c>
      <c r="M76" s="21">
        <f t="shared" si="61"/>
        <v>0.1794578973127928</v>
      </c>
      <c r="N76" s="11">
        <v>129</v>
      </c>
      <c r="O76" s="21">
        <f t="shared" si="62"/>
        <v>0.28303749698312741</v>
      </c>
      <c r="P76" s="11">
        <v>88</v>
      </c>
      <c r="Q76" s="21">
        <f t="shared" si="63"/>
        <v>0.16785564414603441</v>
      </c>
      <c r="R76" s="11">
        <v>186</v>
      </c>
      <c r="S76" s="21">
        <f t="shared" si="64"/>
        <v>0.36795252225519287</v>
      </c>
      <c r="T76" s="11">
        <v>405</v>
      </c>
      <c r="U76" s="21">
        <f t="shared" si="65"/>
        <v>0.81042141913795163</v>
      </c>
      <c r="V76" s="11">
        <v>517</v>
      </c>
      <c r="W76" s="21">
        <f t="shared" si="66"/>
        <v>0.91759402232752962</v>
      </c>
      <c r="X76" s="11">
        <v>85</v>
      </c>
      <c r="Y76" s="21">
        <f t="shared" si="67"/>
        <v>0.19626858778978479</v>
      </c>
      <c r="Z76" s="11">
        <v>1601</v>
      </c>
      <c r="AA76" s="21">
        <f t="shared" si="68"/>
        <v>3.8728561406903896</v>
      </c>
      <c r="AB76" s="22">
        <v>124</v>
      </c>
      <c r="AC76" s="21">
        <f t="shared" si="69"/>
        <v>0.4153547263348295</v>
      </c>
      <c r="AD76" s="22">
        <v>141</v>
      </c>
      <c r="AE76" s="21">
        <f t="shared" si="70"/>
        <v>1.3603473227206948</v>
      </c>
      <c r="AF76" s="22" t="s">
        <v>20</v>
      </c>
      <c r="AG76" s="22" t="s">
        <v>20</v>
      </c>
      <c r="AH76" s="22" t="s">
        <v>20</v>
      </c>
      <c r="AI76" s="22" t="s">
        <v>20</v>
      </c>
      <c r="AJ76" s="22" t="s">
        <v>20</v>
      </c>
      <c r="AK76" s="22" t="s">
        <v>20</v>
      </c>
    </row>
    <row r="77" spans="1:37" ht="21" customHeight="1" x14ac:dyDescent="0.35">
      <c r="A77" s="10" t="s">
        <v>55</v>
      </c>
      <c r="B77" s="11">
        <v>2</v>
      </c>
      <c r="C77" s="21">
        <f t="shared" si="56"/>
        <v>1.3862895958965829E-2</v>
      </c>
      <c r="D77" s="11">
        <v>7</v>
      </c>
      <c r="E77" s="21">
        <f t="shared" si="57"/>
        <v>2.886716978019712E-2</v>
      </c>
      <c r="F77" s="11">
        <v>3</v>
      </c>
      <c r="G77" s="21">
        <f t="shared" si="58"/>
        <v>5.3676865271068165E-3</v>
      </c>
      <c r="H77" s="11">
        <v>3</v>
      </c>
      <c r="I77" s="21">
        <f t="shared" si="59"/>
        <v>6.1789421651013343E-3</v>
      </c>
      <c r="J77" s="11">
        <v>7</v>
      </c>
      <c r="K77" s="21">
        <f t="shared" si="60"/>
        <v>1.5466537042356216E-2</v>
      </c>
      <c r="L77" s="11">
        <v>7</v>
      </c>
      <c r="M77" s="21">
        <f t="shared" si="61"/>
        <v>1.631435430116298E-2</v>
      </c>
      <c r="N77" s="11">
        <v>19</v>
      </c>
      <c r="O77" s="21">
        <f t="shared" si="62"/>
        <v>4.1687693354104043E-2</v>
      </c>
      <c r="P77" s="11">
        <v>2</v>
      </c>
      <c r="Q77" s="21">
        <f t="shared" si="63"/>
        <v>3.8149010033189643E-3</v>
      </c>
      <c r="R77" s="11">
        <v>2</v>
      </c>
      <c r="S77" s="21">
        <f t="shared" si="64"/>
        <v>3.956478733926805E-3</v>
      </c>
      <c r="T77" s="11">
        <v>8</v>
      </c>
      <c r="U77" s="21">
        <f t="shared" si="65"/>
        <v>1.6008324328650899E-2</v>
      </c>
      <c r="V77" s="11">
        <v>9</v>
      </c>
      <c r="W77" s="21">
        <f t="shared" si="66"/>
        <v>1.597359033065332E-2</v>
      </c>
      <c r="X77" s="11">
        <v>4</v>
      </c>
      <c r="Y77" s="21">
        <f t="shared" si="67"/>
        <v>9.2361688371663427E-3</v>
      </c>
      <c r="Z77" s="11">
        <v>13</v>
      </c>
      <c r="AA77" s="21">
        <f t="shared" si="68"/>
        <v>3.1447301579622146E-2</v>
      </c>
      <c r="AB77" s="22">
        <v>9</v>
      </c>
      <c r="AC77" s="21">
        <f t="shared" si="69"/>
        <v>3.0146714008173106E-2</v>
      </c>
      <c r="AD77" s="22">
        <v>2</v>
      </c>
      <c r="AE77" s="21">
        <f t="shared" si="70"/>
        <v>1.929570670525808E-2</v>
      </c>
      <c r="AF77" s="22" t="s">
        <v>20</v>
      </c>
      <c r="AG77" s="22" t="s">
        <v>20</v>
      </c>
      <c r="AH77" s="22" t="s">
        <v>20</v>
      </c>
      <c r="AI77" s="22" t="s">
        <v>20</v>
      </c>
      <c r="AJ77" s="22" t="s">
        <v>20</v>
      </c>
      <c r="AK77" s="22" t="s">
        <v>20</v>
      </c>
    </row>
    <row r="78" spans="1:37" ht="21" customHeight="1" x14ac:dyDescent="0.35">
      <c r="A78" s="10" t="s">
        <v>56</v>
      </c>
      <c r="B78" s="11">
        <v>8</v>
      </c>
      <c r="C78" s="21">
        <f t="shared" si="56"/>
        <v>5.5451583835863315E-2</v>
      </c>
      <c r="D78" s="11">
        <v>44</v>
      </c>
      <c r="E78" s="21">
        <f t="shared" si="57"/>
        <v>0.18145078147552476</v>
      </c>
      <c r="F78" s="11">
        <v>63</v>
      </c>
      <c r="G78" s="21">
        <f t="shared" si="58"/>
        <v>0.11272141706924316</v>
      </c>
      <c r="H78" s="11">
        <v>35</v>
      </c>
      <c r="I78" s="21">
        <f t="shared" si="59"/>
        <v>7.2087658592848908E-2</v>
      </c>
      <c r="J78" s="11">
        <v>29</v>
      </c>
      <c r="K78" s="21">
        <f t="shared" si="60"/>
        <v>6.4075653461190041E-2</v>
      </c>
      <c r="L78" s="11">
        <v>32</v>
      </c>
      <c r="M78" s="21">
        <f t="shared" si="61"/>
        <v>7.4579905376745054E-2</v>
      </c>
      <c r="N78" s="11">
        <v>68</v>
      </c>
      <c r="O78" s="21">
        <f t="shared" si="62"/>
        <v>0.14919806042521447</v>
      </c>
      <c r="P78" s="11">
        <v>63</v>
      </c>
      <c r="Q78" s="21">
        <f t="shared" si="63"/>
        <v>0.12016938160454736</v>
      </c>
      <c r="R78" s="11">
        <v>23</v>
      </c>
      <c r="S78" s="21">
        <f t="shared" si="64"/>
        <v>4.549950544015826E-2</v>
      </c>
      <c r="T78" s="11">
        <v>34</v>
      </c>
      <c r="U78" s="21">
        <f t="shared" si="65"/>
        <v>6.8035378396766322E-2</v>
      </c>
      <c r="V78" s="11">
        <v>72</v>
      </c>
      <c r="W78" s="21">
        <f t="shared" si="66"/>
        <v>0.12778872264522656</v>
      </c>
      <c r="X78" s="11">
        <v>41</v>
      </c>
      <c r="Y78" s="21">
        <f t="shared" si="67"/>
        <v>9.4670730580955015E-2</v>
      </c>
      <c r="Z78" s="11">
        <v>16</v>
      </c>
      <c r="AA78" s="21">
        <f t="shared" si="68"/>
        <v>3.8704371174919566E-2</v>
      </c>
      <c r="AB78" s="22">
        <v>14</v>
      </c>
      <c r="AC78" s="21">
        <f t="shared" si="69"/>
        <v>4.6894888457158168E-2</v>
      </c>
      <c r="AD78" s="22">
        <v>16</v>
      </c>
      <c r="AE78" s="21">
        <f t="shared" si="70"/>
        <v>0.15436565364206464</v>
      </c>
      <c r="AF78" s="22" t="s">
        <v>20</v>
      </c>
      <c r="AG78" s="22" t="s">
        <v>20</v>
      </c>
      <c r="AH78" s="22" t="s">
        <v>20</v>
      </c>
      <c r="AI78" s="22" t="s">
        <v>20</v>
      </c>
      <c r="AJ78" s="22" t="s">
        <v>20</v>
      </c>
      <c r="AK78" s="22" t="s">
        <v>20</v>
      </c>
    </row>
    <row r="79" spans="1:37" ht="21" customHeight="1" x14ac:dyDescent="0.35">
      <c r="A79" s="10" t="s">
        <v>57</v>
      </c>
      <c r="B79" s="11">
        <v>12</v>
      </c>
      <c r="C79" s="21">
        <f t="shared" si="56"/>
        <v>8.3177375753794969E-2</v>
      </c>
      <c r="D79" s="11">
        <v>11</v>
      </c>
      <c r="E79" s="21">
        <f t="shared" si="57"/>
        <v>4.5362695368881191E-2</v>
      </c>
      <c r="F79" s="11">
        <v>9</v>
      </c>
      <c r="G79" s="21">
        <f t="shared" si="58"/>
        <v>1.6103059581320453E-2</v>
      </c>
      <c r="H79" s="11">
        <v>7</v>
      </c>
      <c r="I79" s="21">
        <f t="shared" si="59"/>
        <v>1.4417531718569781E-2</v>
      </c>
      <c r="J79" s="11">
        <v>20</v>
      </c>
      <c r="K79" s="21">
        <f t="shared" si="60"/>
        <v>4.419010583530348E-2</v>
      </c>
      <c r="L79" s="11">
        <v>94</v>
      </c>
      <c r="M79" s="21">
        <f t="shared" si="61"/>
        <v>0.21907847204418862</v>
      </c>
      <c r="N79" s="11">
        <v>123</v>
      </c>
      <c r="O79" s="21">
        <f t="shared" si="62"/>
        <v>0.26987296223972618</v>
      </c>
      <c r="P79" s="11">
        <v>13</v>
      </c>
      <c r="Q79" s="21">
        <f t="shared" si="63"/>
        <v>2.4796856521573266E-2</v>
      </c>
      <c r="R79" s="11">
        <v>39</v>
      </c>
      <c r="S79" s="21">
        <f t="shared" si="64"/>
        <v>7.71513353115727E-2</v>
      </c>
      <c r="T79" s="11">
        <v>18</v>
      </c>
      <c r="U79" s="21">
        <f t="shared" si="65"/>
        <v>3.6018729739464517E-2</v>
      </c>
      <c r="V79" s="11">
        <v>45</v>
      </c>
      <c r="W79" s="21">
        <f t="shared" si="66"/>
        <v>7.98679516532666E-2</v>
      </c>
      <c r="X79" s="11">
        <v>38</v>
      </c>
      <c r="Y79" s="21">
        <f t="shared" si="67"/>
        <v>8.7743603953080271E-2</v>
      </c>
      <c r="Z79" s="11">
        <v>19</v>
      </c>
      <c r="AA79" s="21">
        <f t="shared" si="68"/>
        <v>4.5961440770216987E-2</v>
      </c>
      <c r="AB79" s="22">
        <v>26</v>
      </c>
      <c r="AC79" s="21">
        <f t="shared" si="69"/>
        <v>8.7090507134722314E-2</v>
      </c>
      <c r="AD79" s="22">
        <v>13</v>
      </c>
      <c r="AE79" s="21">
        <f t="shared" si="70"/>
        <v>0.12542209358417752</v>
      </c>
      <c r="AF79" s="22" t="s">
        <v>20</v>
      </c>
      <c r="AG79" s="22" t="s">
        <v>20</v>
      </c>
      <c r="AH79" s="22" t="s">
        <v>20</v>
      </c>
      <c r="AI79" s="22" t="s">
        <v>20</v>
      </c>
      <c r="AJ79" s="22" t="s">
        <v>20</v>
      </c>
      <c r="AK79" s="22" t="s">
        <v>20</v>
      </c>
    </row>
    <row r="80" spans="1:37" ht="21" customHeight="1" x14ac:dyDescent="0.35">
      <c r="A80" s="10" t="s">
        <v>58</v>
      </c>
      <c r="B80" s="11">
        <v>18</v>
      </c>
      <c r="C80" s="21">
        <f t="shared" si="56"/>
        <v>0.12476606363069245</v>
      </c>
      <c r="D80" s="11">
        <v>55</v>
      </c>
      <c r="E80" s="21">
        <f t="shared" si="57"/>
        <v>0.22681347684440595</v>
      </c>
      <c r="F80" s="11">
        <v>36</v>
      </c>
      <c r="G80" s="21">
        <f t="shared" si="58"/>
        <v>6.4412238325281812E-2</v>
      </c>
      <c r="H80" s="11">
        <v>73</v>
      </c>
      <c r="I80" s="21">
        <f t="shared" si="59"/>
        <v>0.15035425935079916</v>
      </c>
      <c r="J80" s="11">
        <v>91</v>
      </c>
      <c r="K80" s="21">
        <f t="shared" si="60"/>
        <v>0.20106498155063079</v>
      </c>
      <c r="L80" s="11">
        <v>266</v>
      </c>
      <c r="M80" s="21">
        <f t="shared" si="61"/>
        <v>0.61994546344419321</v>
      </c>
      <c r="N80" s="11">
        <v>284</v>
      </c>
      <c r="O80" s="21">
        <f t="shared" si="62"/>
        <v>0.62312131118766045</v>
      </c>
      <c r="P80" s="11">
        <v>444</v>
      </c>
      <c r="Q80" s="21">
        <f t="shared" si="63"/>
        <v>0.84690802273680998</v>
      </c>
      <c r="R80" s="11">
        <v>895</v>
      </c>
      <c r="S80" s="21">
        <f t="shared" si="64"/>
        <v>1.7705242334322455</v>
      </c>
      <c r="T80" s="11">
        <v>89</v>
      </c>
      <c r="U80" s="21">
        <f t="shared" si="65"/>
        <v>0.17809260815624123</v>
      </c>
      <c r="V80" s="11">
        <v>122</v>
      </c>
      <c r="W80" s="21">
        <f t="shared" si="66"/>
        <v>0.21653089114885612</v>
      </c>
      <c r="X80" s="11">
        <v>111</v>
      </c>
      <c r="Y80" s="21">
        <f t="shared" si="67"/>
        <v>0.25630368523136604</v>
      </c>
      <c r="Z80" s="11">
        <v>67</v>
      </c>
      <c r="AA80" s="21">
        <f t="shared" si="68"/>
        <v>0.16207455429497569</v>
      </c>
      <c r="AB80" s="22">
        <v>64</v>
      </c>
      <c r="AC80" s="21">
        <f t="shared" si="69"/>
        <v>0.21437663294700876</v>
      </c>
      <c r="AD80" s="22">
        <v>6</v>
      </c>
      <c r="AE80" s="21">
        <f t="shared" si="70"/>
        <v>5.7887120115774238E-2</v>
      </c>
      <c r="AF80" s="22" t="s">
        <v>20</v>
      </c>
      <c r="AG80" s="22" t="s">
        <v>20</v>
      </c>
      <c r="AH80" s="22" t="s">
        <v>20</v>
      </c>
      <c r="AI80" s="22" t="s">
        <v>20</v>
      </c>
      <c r="AJ80" s="22" t="s">
        <v>20</v>
      </c>
      <c r="AK80" s="22" t="s">
        <v>20</v>
      </c>
    </row>
    <row r="81" spans="1:37" ht="21" customHeight="1" x14ac:dyDescent="0.35">
      <c r="A81" s="10" t="s">
        <v>59</v>
      </c>
      <c r="B81" s="11">
        <v>9</v>
      </c>
      <c r="C81" s="21">
        <f t="shared" si="56"/>
        <v>6.2383031815346227E-2</v>
      </c>
      <c r="D81" s="11">
        <v>11</v>
      </c>
      <c r="E81" s="21">
        <f t="shared" si="57"/>
        <v>4.5362695368881191E-2</v>
      </c>
      <c r="F81" s="11">
        <v>24</v>
      </c>
      <c r="G81" s="21">
        <f t="shared" si="58"/>
        <v>4.2941492216854532E-2</v>
      </c>
      <c r="H81" s="11">
        <v>22</v>
      </c>
      <c r="I81" s="21">
        <f t="shared" si="59"/>
        <v>4.5312242544076453E-2</v>
      </c>
      <c r="J81" s="11">
        <v>23</v>
      </c>
      <c r="K81" s="21">
        <f t="shared" si="60"/>
        <v>5.0818621710598998E-2</v>
      </c>
      <c r="L81" s="11">
        <v>6</v>
      </c>
      <c r="M81" s="21">
        <f t="shared" si="61"/>
        <v>1.3983732258139698E-2</v>
      </c>
      <c r="N81" s="11">
        <v>16</v>
      </c>
      <c r="O81" s="21">
        <f t="shared" si="62"/>
        <v>3.5105425982403404E-2</v>
      </c>
      <c r="P81" s="11">
        <v>20</v>
      </c>
      <c r="Q81" s="21">
        <f t="shared" si="63"/>
        <v>3.8149010033189643E-2</v>
      </c>
      <c r="R81" s="11">
        <v>24</v>
      </c>
      <c r="S81" s="21">
        <f t="shared" si="64"/>
        <v>4.7477744807121663E-2</v>
      </c>
      <c r="T81" s="11">
        <v>24</v>
      </c>
      <c r="U81" s="21">
        <f t="shared" si="65"/>
        <v>4.8024972985952694E-2</v>
      </c>
      <c r="V81" s="11">
        <v>0</v>
      </c>
      <c r="W81" s="21">
        <f t="shared" si="66"/>
        <v>0</v>
      </c>
      <c r="X81" s="11">
        <v>2</v>
      </c>
      <c r="Y81" s="21">
        <f t="shared" si="67"/>
        <v>4.6180844185831713E-3</v>
      </c>
      <c r="Z81" s="11">
        <v>8</v>
      </c>
      <c r="AA81" s="21">
        <f t="shared" si="68"/>
        <v>1.9352185587459783E-2</v>
      </c>
      <c r="AB81" s="22">
        <v>2</v>
      </c>
      <c r="AC81" s="21">
        <f t="shared" si="69"/>
        <v>6.6992697795940238E-3</v>
      </c>
      <c r="AD81" s="22">
        <v>0</v>
      </c>
      <c r="AE81" s="21">
        <f t="shared" si="70"/>
        <v>0</v>
      </c>
      <c r="AF81" s="22" t="s">
        <v>20</v>
      </c>
      <c r="AG81" s="22" t="s">
        <v>20</v>
      </c>
      <c r="AH81" s="22" t="s">
        <v>20</v>
      </c>
      <c r="AI81" s="22" t="s">
        <v>20</v>
      </c>
      <c r="AJ81" s="22" t="s">
        <v>20</v>
      </c>
      <c r="AK81" s="22" t="s">
        <v>20</v>
      </c>
    </row>
    <row r="82" spans="1:37" ht="21" customHeight="1" x14ac:dyDescent="0.35">
      <c r="A82" s="10" t="s">
        <v>60</v>
      </c>
      <c r="B82" s="11">
        <v>9</v>
      </c>
      <c r="C82" s="21">
        <f t="shared" si="56"/>
        <v>6.2383031815346227E-2</v>
      </c>
      <c r="D82" s="11">
        <v>4</v>
      </c>
      <c r="E82" s="21">
        <f t="shared" si="57"/>
        <v>1.6495525588684067E-2</v>
      </c>
      <c r="F82" s="11">
        <v>9</v>
      </c>
      <c r="G82" s="21">
        <f t="shared" si="58"/>
        <v>1.6103059581320453E-2</v>
      </c>
      <c r="H82" s="11">
        <v>35</v>
      </c>
      <c r="I82" s="21">
        <f t="shared" si="59"/>
        <v>7.2087658592848908E-2</v>
      </c>
      <c r="J82" s="11">
        <v>36</v>
      </c>
      <c r="K82" s="21">
        <f t="shared" si="60"/>
        <v>7.9542190503546245E-2</v>
      </c>
      <c r="L82" s="11">
        <v>37</v>
      </c>
      <c r="M82" s="21">
        <f t="shared" si="61"/>
        <v>8.6233015591861459E-2</v>
      </c>
      <c r="N82" s="11">
        <v>39</v>
      </c>
      <c r="O82" s="21">
        <f t="shared" si="62"/>
        <v>8.5569475832108291E-2</v>
      </c>
      <c r="P82" s="11">
        <v>36</v>
      </c>
      <c r="Q82" s="21">
        <f t="shared" si="63"/>
        <v>6.8668218059741354E-2</v>
      </c>
      <c r="R82" s="11">
        <v>12</v>
      </c>
      <c r="S82" s="21">
        <f t="shared" si="64"/>
        <v>2.3738872403560832E-2</v>
      </c>
      <c r="T82" s="11">
        <v>29</v>
      </c>
      <c r="U82" s="21">
        <f t="shared" si="65"/>
        <v>5.8030175691359501E-2</v>
      </c>
      <c r="V82" s="11">
        <v>28</v>
      </c>
      <c r="W82" s="21">
        <f t="shared" si="66"/>
        <v>4.9695614362032549E-2</v>
      </c>
      <c r="X82" s="11">
        <v>6</v>
      </c>
      <c r="Y82" s="21">
        <f t="shared" si="67"/>
        <v>1.3854253255749516E-2</v>
      </c>
      <c r="Z82" s="11">
        <v>5</v>
      </c>
      <c r="AA82" s="21">
        <f t="shared" si="68"/>
        <v>1.2095115992162364E-2</v>
      </c>
      <c r="AB82" s="22">
        <v>26</v>
      </c>
      <c r="AC82" s="21">
        <f t="shared" si="69"/>
        <v>8.7090507134722314E-2</v>
      </c>
      <c r="AD82" s="22">
        <v>8</v>
      </c>
      <c r="AE82" s="21">
        <f t="shared" si="70"/>
        <v>7.7182826821032322E-2</v>
      </c>
      <c r="AF82" s="22" t="s">
        <v>20</v>
      </c>
      <c r="AG82" s="22" t="s">
        <v>20</v>
      </c>
      <c r="AH82" s="22" t="s">
        <v>20</v>
      </c>
      <c r="AI82" s="22" t="s">
        <v>20</v>
      </c>
      <c r="AJ82" s="22" t="s">
        <v>20</v>
      </c>
      <c r="AK82" s="22" t="s">
        <v>20</v>
      </c>
    </row>
    <row r="83" spans="1:37" ht="21" customHeight="1" x14ac:dyDescent="0.35">
      <c r="A83" s="10" t="s">
        <v>61</v>
      </c>
      <c r="B83" s="11">
        <v>27</v>
      </c>
      <c r="C83" s="21">
        <f t="shared" si="56"/>
        <v>0.18714909544603867</v>
      </c>
      <c r="D83" s="11">
        <v>43</v>
      </c>
      <c r="E83" s="21">
        <f t="shared" si="57"/>
        <v>0.17732690007835372</v>
      </c>
      <c r="F83" s="11">
        <v>58</v>
      </c>
      <c r="G83" s="21">
        <f t="shared" si="58"/>
        <v>0.10377527285739846</v>
      </c>
      <c r="H83" s="11">
        <v>196</v>
      </c>
      <c r="I83" s="21">
        <f t="shared" si="59"/>
        <v>0.40369088811995385</v>
      </c>
      <c r="J83" s="11">
        <v>284</v>
      </c>
      <c r="K83" s="21">
        <f t="shared" si="60"/>
        <v>0.6274995028613094</v>
      </c>
      <c r="L83" s="11">
        <v>551</v>
      </c>
      <c r="M83" s="21">
        <f t="shared" si="61"/>
        <v>1.284172745705829</v>
      </c>
      <c r="N83" s="11">
        <v>210</v>
      </c>
      <c r="O83" s="21">
        <f t="shared" si="62"/>
        <v>0.46075871601904467</v>
      </c>
      <c r="P83" s="11">
        <v>79</v>
      </c>
      <c r="Q83" s="21">
        <f t="shared" si="63"/>
        <v>0.15068858963109907</v>
      </c>
      <c r="R83" s="11">
        <v>74</v>
      </c>
      <c r="S83" s="21">
        <f t="shared" si="64"/>
        <v>0.14638971315529178</v>
      </c>
      <c r="T83" s="11">
        <v>89</v>
      </c>
      <c r="U83" s="21">
        <f t="shared" si="65"/>
        <v>0.17809260815624123</v>
      </c>
      <c r="V83" s="11">
        <v>159</v>
      </c>
      <c r="W83" s="21">
        <f t="shared" si="66"/>
        <v>0.28220009584154199</v>
      </c>
      <c r="X83" s="11">
        <v>62</v>
      </c>
      <c r="Y83" s="21">
        <f t="shared" si="67"/>
        <v>0.14316061697607832</v>
      </c>
      <c r="Z83" s="11">
        <v>44</v>
      </c>
      <c r="AA83" s="21">
        <f t="shared" si="68"/>
        <v>0.10643702073102881</v>
      </c>
      <c r="AB83" s="22">
        <v>5</v>
      </c>
      <c r="AC83" s="21">
        <f t="shared" si="69"/>
        <v>1.6748174448985062E-2</v>
      </c>
      <c r="AD83" s="22">
        <v>2</v>
      </c>
      <c r="AE83" s="21">
        <f t="shared" si="70"/>
        <v>1.929570670525808E-2</v>
      </c>
      <c r="AF83" s="22" t="s">
        <v>20</v>
      </c>
      <c r="AG83" s="22" t="s">
        <v>20</v>
      </c>
      <c r="AH83" s="22" t="s">
        <v>20</v>
      </c>
      <c r="AI83" s="22" t="s">
        <v>20</v>
      </c>
      <c r="AJ83" s="22" t="s">
        <v>20</v>
      </c>
      <c r="AK83" s="22" t="s">
        <v>20</v>
      </c>
    </row>
    <row r="84" spans="1:37" ht="21" customHeight="1" x14ac:dyDescent="0.35">
      <c r="A84" s="10" t="s">
        <v>62</v>
      </c>
      <c r="B84" s="11">
        <v>26</v>
      </c>
      <c r="C84" s="21">
        <f t="shared" si="56"/>
        <v>0.18021764746655577</v>
      </c>
      <c r="D84" s="11">
        <v>6</v>
      </c>
      <c r="E84" s="21">
        <f t="shared" si="57"/>
        <v>2.4743288383026106E-2</v>
      </c>
      <c r="F84" s="11">
        <v>7</v>
      </c>
      <c r="G84" s="21">
        <f t="shared" si="58"/>
        <v>1.2524601896582574E-2</v>
      </c>
      <c r="H84" s="11">
        <v>35</v>
      </c>
      <c r="I84" s="21">
        <f t="shared" si="59"/>
        <v>7.2087658592848908E-2</v>
      </c>
      <c r="J84" s="11">
        <v>27</v>
      </c>
      <c r="K84" s="21">
        <f t="shared" si="60"/>
        <v>5.9656642877659691E-2</v>
      </c>
      <c r="L84" s="11">
        <v>205</v>
      </c>
      <c r="M84" s="21">
        <f t="shared" si="61"/>
        <v>0.47777751881977298</v>
      </c>
      <c r="N84" s="11">
        <v>60</v>
      </c>
      <c r="O84" s="21">
        <f t="shared" si="62"/>
        <v>0.13164534743401277</v>
      </c>
      <c r="P84" s="11">
        <v>30</v>
      </c>
      <c r="Q84" s="21">
        <f t="shared" si="63"/>
        <v>5.7223515049784457E-2</v>
      </c>
      <c r="R84" s="11">
        <v>33</v>
      </c>
      <c r="S84" s="21">
        <f t="shared" si="64"/>
        <v>6.5281899109792277E-2</v>
      </c>
      <c r="T84" s="11">
        <v>37</v>
      </c>
      <c r="U84" s="21">
        <f t="shared" si="65"/>
        <v>7.4038500020010403E-2</v>
      </c>
      <c r="V84" s="11">
        <v>57</v>
      </c>
      <c r="W84" s="21">
        <f t="shared" si="66"/>
        <v>0.10116607209413768</v>
      </c>
      <c r="X84" s="11">
        <v>48</v>
      </c>
      <c r="Y84" s="21">
        <f t="shared" si="67"/>
        <v>0.11083402604599613</v>
      </c>
      <c r="Z84" s="11">
        <v>85</v>
      </c>
      <c r="AA84" s="21">
        <f t="shared" si="68"/>
        <v>0.2056169718667602</v>
      </c>
      <c r="AB84" s="22">
        <v>16</v>
      </c>
      <c r="AC84" s="21">
        <f t="shared" si="69"/>
        <v>5.359415823675219E-2</v>
      </c>
      <c r="AD84" s="22">
        <v>5</v>
      </c>
      <c r="AE84" s="21">
        <f t="shared" si="70"/>
        <v>4.8239266763145203E-2</v>
      </c>
      <c r="AF84" s="22" t="s">
        <v>20</v>
      </c>
      <c r="AG84" s="22" t="s">
        <v>20</v>
      </c>
      <c r="AH84" s="22" t="s">
        <v>20</v>
      </c>
      <c r="AI84" s="22" t="s">
        <v>20</v>
      </c>
      <c r="AJ84" s="22" t="s">
        <v>20</v>
      </c>
      <c r="AK84" s="22" t="s">
        <v>20</v>
      </c>
    </row>
    <row r="85" spans="1:37" ht="21" customHeight="1" x14ac:dyDescent="0.35">
      <c r="A85" s="10" t="s">
        <v>63</v>
      </c>
      <c r="B85" s="11">
        <v>7</v>
      </c>
      <c r="C85" s="21">
        <f t="shared" si="56"/>
        <v>4.8520135856380396E-2</v>
      </c>
      <c r="D85" s="11">
        <v>29</v>
      </c>
      <c r="E85" s="21">
        <f t="shared" si="57"/>
        <v>0.11959256051795951</v>
      </c>
      <c r="F85" s="11">
        <v>38</v>
      </c>
      <c r="G85" s="21">
        <f t="shared" si="58"/>
        <v>6.7990696010019683E-2</v>
      </c>
      <c r="H85" s="11">
        <v>9</v>
      </c>
      <c r="I85" s="21">
        <f t="shared" si="59"/>
        <v>1.8536826495304005E-2</v>
      </c>
      <c r="J85" s="11">
        <v>42</v>
      </c>
      <c r="K85" s="21">
        <f t="shared" si="60"/>
        <v>9.2799222254137295E-2</v>
      </c>
      <c r="L85" s="11">
        <v>41</v>
      </c>
      <c r="M85" s="21">
        <f t="shared" si="61"/>
        <v>9.5555503763954594E-2</v>
      </c>
      <c r="N85" s="11">
        <v>47</v>
      </c>
      <c r="O85" s="21">
        <f t="shared" si="62"/>
        <v>0.10312218882331001</v>
      </c>
      <c r="P85" s="11">
        <v>46</v>
      </c>
      <c r="Q85" s="21">
        <f t="shared" si="63"/>
        <v>8.7742723076336168E-2</v>
      </c>
      <c r="R85" s="11">
        <v>78</v>
      </c>
      <c r="S85" s="21">
        <f t="shared" si="64"/>
        <v>0.1543026706231454</v>
      </c>
      <c r="T85" s="11">
        <v>57</v>
      </c>
      <c r="U85" s="21">
        <f t="shared" si="65"/>
        <v>0.11405931084163765</v>
      </c>
      <c r="V85" s="11">
        <v>20</v>
      </c>
      <c r="W85" s="21">
        <f t="shared" si="66"/>
        <v>3.5496867401451825E-2</v>
      </c>
      <c r="X85" s="11">
        <v>35</v>
      </c>
      <c r="Y85" s="21">
        <f t="shared" si="67"/>
        <v>8.0816477325205499E-2</v>
      </c>
      <c r="Z85" s="11">
        <v>6</v>
      </c>
      <c r="AA85" s="21">
        <f t="shared" si="68"/>
        <v>1.4514139190594837E-2</v>
      </c>
      <c r="AB85" s="22">
        <v>3</v>
      </c>
      <c r="AC85" s="21">
        <f t="shared" si="69"/>
        <v>1.0048904669391037E-2</v>
      </c>
      <c r="AD85" s="22">
        <v>2</v>
      </c>
      <c r="AE85" s="21">
        <f t="shared" si="70"/>
        <v>1.929570670525808E-2</v>
      </c>
      <c r="AF85" s="22" t="s">
        <v>20</v>
      </c>
      <c r="AG85" s="22" t="s">
        <v>20</v>
      </c>
      <c r="AH85" s="22" t="s">
        <v>20</v>
      </c>
      <c r="AI85" s="22" t="s">
        <v>20</v>
      </c>
      <c r="AJ85" s="22" t="s">
        <v>20</v>
      </c>
      <c r="AK85" s="22" t="s">
        <v>20</v>
      </c>
    </row>
    <row r="86" spans="1:37" ht="21" customHeight="1" x14ac:dyDescent="0.35">
      <c r="A86" s="10" t="s">
        <v>64</v>
      </c>
      <c r="B86" s="11">
        <v>4</v>
      </c>
      <c r="C86" s="21">
        <f t="shared" si="56"/>
        <v>2.7725791917931657E-2</v>
      </c>
      <c r="D86" s="11">
        <v>8</v>
      </c>
      <c r="E86" s="21">
        <f t="shared" si="57"/>
        <v>3.2991051177368134E-2</v>
      </c>
      <c r="F86" s="11">
        <v>1</v>
      </c>
      <c r="G86" s="21">
        <f t="shared" si="58"/>
        <v>1.7892288423689388E-3</v>
      </c>
      <c r="H86" s="11">
        <v>8</v>
      </c>
      <c r="I86" s="21">
        <f t="shared" si="59"/>
        <v>1.6477179106936891E-2</v>
      </c>
      <c r="J86" s="11">
        <v>125</v>
      </c>
      <c r="K86" s="21">
        <f t="shared" si="60"/>
        <v>0.27618816147064673</v>
      </c>
      <c r="L86" s="11">
        <v>6</v>
      </c>
      <c r="M86" s="21">
        <f t="shared" si="61"/>
        <v>1.3983732258139698E-2</v>
      </c>
      <c r="N86" s="11">
        <v>37</v>
      </c>
      <c r="O86" s="21">
        <f t="shared" si="62"/>
        <v>8.1181297584307879E-2</v>
      </c>
      <c r="P86" s="11">
        <v>35</v>
      </c>
      <c r="Q86" s="21">
        <f t="shared" si="63"/>
        <v>6.6760767558081871E-2</v>
      </c>
      <c r="R86" s="11">
        <v>91</v>
      </c>
      <c r="S86" s="21">
        <f t="shared" si="64"/>
        <v>0.18001978239366964</v>
      </c>
      <c r="T86" s="11">
        <v>51</v>
      </c>
      <c r="U86" s="21">
        <f t="shared" si="65"/>
        <v>0.10205306759514948</v>
      </c>
      <c r="V86" s="11">
        <v>205</v>
      </c>
      <c r="W86" s="21">
        <f t="shared" si="66"/>
        <v>0.36384289086488114</v>
      </c>
      <c r="X86" s="11">
        <v>205</v>
      </c>
      <c r="Y86" s="21">
        <f t="shared" si="67"/>
        <v>0.4733536529047751</v>
      </c>
      <c r="Z86" s="11">
        <v>372</v>
      </c>
      <c r="AA86" s="21">
        <f t="shared" si="68"/>
        <v>0.89987662981687988</v>
      </c>
      <c r="AB86" s="22">
        <v>125</v>
      </c>
      <c r="AC86" s="21">
        <f t="shared" si="69"/>
        <v>0.41870436122462656</v>
      </c>
      <c r="AD86" s="22">
        <v>1</v>
      </c>
      <c r="AE86" s="21">
        <f t="shared" si="70"/>
        <v>9.6478533526290402E-3</v>
      </c>
      <c r="AF86" s="22" t="s">
        <v>20</v>
      </c>
      <c r="AG86" s="22" t="s">
        <v>20</v>
      </c>
      <c r="AH86" s="22" t="s">
        <v>20</v>
      </c>
      <c r="AI86" s="22" t="s">
        <v>20</v>
      </c>
      <c r="AJ86" s="22" t="s">
        <v>20</v>
      </c>
      <c r="AK86" s="22" t="s">
        <v>20</v>
      </c>
    </row>
    <row r="87" spans="1:37" ht="21" customHeight="1" x14ac:dyDescent="0.35">
      <c r="A87" s="10" t="s">
        <v>65</v>
      </c>
      <c r="B87" s="11">
        <v>9</v>
      </c>
      <c r="C87" s="21">
        <f t="shared" si="56"/>
        <v>6.2383031815346227E-2</v>
      </c>
      <c r="D87" s="11">
        <v>2</v>
      </c>
      <c r="E87" s="21">
        <f t="shared" si="57"/>
        <v>8.2477627943420336E-3</v>
      </c>
      <c r="F87" s="11">
        <v>3</v>
      </c>
      <c r="G87" s="21">
        <f t="shared" si="58"/>
        <v>5.3676865271068165E-3</v>
      </c>
      <c r="H87" s="11">
        <v>3</v>
      </c>
      <c r="I87" s="21">
        <f t="shared" si="59"/>
        <v>6.1789421651013343E-3</v>
      </c>
      <c r="J87" s="11">
        <v>2</v>
      </c>
      <c r="K87" s="21">
        <f t="shared" si="60"/>
        <v>4.4190105835303474E-3</v>
      </c>
      <c r="L87" s="11">
        <v>9</v>
      </c>
      <c r="M87" s="21">
        <f t="shared" si="61"/>
        <v>2.0975598387209547E-2</v>
      </c>
      <c r="N87" s="11">
        <v>48</v>
      </c>
      <c r="O87" s="21">
        <f t="shared" si="62"/>
        <v>0.10531627794721021</v>
      </c>
      <c r="P87" s="11">
        <v>14</v>
      </c>
      <c r="Q87" s="21">
        <f t="shared" si="63"/>
        <v>2.6704307023232746E-2</v>
      </c>
      <c r="R87" s="11">
        <v>4</v>
      </c>
      <c r="S87" s="21">
        <f t="shared" si="64"/>
        <v>7.91295746785361E-3</v>
      </c>
      <c r="T87" s="11">
        <v>2</v>
      </c>
      <c r="U87" s="21">
        <f t="shared" si="65"/>
        <v>4.0020810821627248E-3</v>
      </c>
      <c r="V87" s="11">
        <v>6</v>
      </c>
      <c r="W87" s="21">
        <f t="shared" si="66"/>
        <v>1.0649060220435547E-2</v>
      </c>
      <c r="X87" s="11">
        <v>16</v>
      </c>
      <c r="Y87" s="21">
        <f t="shared" si="67"/>
        <v>3.6944675348665371E-2</v>
      </c>
      <c r="Z87" s="11">
        <v>1</v>
      </c>
      <c r="AA87" s="21">
        <f t="shared" si="68"/>
        <v>2.4190231984324729E-3</v>
      </c>
      <c r="AB87" s="22">
        <v>1</v>
      </c>
      <c r="AC87" s="21">
        <f t="shared" si="69"/>
        <v>3.3496348897970119E-3</v>
      </c>
      <c r="AD87" s="22">
        <v>14</v>
      </c>
      <c r="AE87" s="21">
        <f t="shared" si="70"/>
        <v>0.13506994693680657</v>
      </c>
      <c r="AF87" s="22" t="s">
        <v>20</v>
      </c>
      <c r="AG87" s="22" t="s">
        <v>20</v>
      </c>
      <c r="AH87" s="22" t="s">
        <v>20</v>
      </c>
      <c r="AI87" s="22" t="s">
        <v>20</v>
      </c>
      <c r="AJ87" s="22" t="s">
        <v>20</v>
      </c>
      <c r="AK87" s="22" t="s">
        <v>20</v>
      </c>
    </row>
    <row r="88" spans="1:37" ht="21" customHeight="1" x14ac:dyDescent="0.35">
      <c r="A88" s="10" t="s">
        <v>66</v>
      </c>
      <c r="B88" s="11">
        <v>8</v>
      </c>
      <c r="C88" s="21">
        <f t="shared" si="56"/>
        <v>5.5451583835863315E-2</v>
      </c>
      <c r="D88" s="11">
        <v>5</v>
      </c>
      <c r="E88" s="21">
        <f t="shared" si="57"/>
        <v>2.0619406985855088E-2</v>
      </c>
      <c r="F88" s="11">
        <v>9</v>
      </c>
      <c r="G88" s="21">
        <f t="shared" si="58"/>
        <v>1.6103059581320453E-2</v>
      </c>
      <c r="H88" s="11">
        <v>9</v>
      </c>
      <c r="I88" s="21">
        <f t="shared" si="59"/>
        <v>1.8536826495304005E-2</v>
      </c>
      <c r="J88" s="11">
        <v>31</v>
      </c>
      <c r="K88" s="21">
        <f t="shared" si="60"/>
        <v>6.8494664044720391E-2</v>
      </c>
      <c r="L88" s="11">
        <v>20</v>
      </c>
      <c r="M88" s="21">
        <f t="shared" si="61"/>
        <v>4.6612440860465655E-2</v>
      </c>
      <c r="N88" s="11">
        <v>15</v>
      </c>
      <c r="O88" s="21">
        <f t="shared" si="62"/>
        <v>3.2911336858503192E-2</v>
      </c>
      <c r="P88" s="11">
        <v>48</v>
      </c>
      <c r="Q88" s="21">
        <f t="shared" si="63"/>
        <v>9.1557624079655134E-2</v>
      </c>
      <c r="R88" s="11">
        <v>30</v>
      </c>
      <c r="S88" s="21">
        <f t="shared" si="64"/>
        <v>5.9347181008902072E-2</v>
      </c>
      <c r="T88" s="11">
        <v>13</v>
      </c>
      <c r="U88" s="21">
        <f t="shared" si="65"/>
        <v>2.6013527034057713E-2</v>
      </c>
      <c r="V88" s="11">
        <v>47</v>
      </c>
      <c r="W88" s="21">
        <f t="shared" si="66"/>
        <v>8.3417638393411792E-2</v>
      </c>
      <c r="X88" s="11">
        <v>3</v>
      </c>
      <c r="Y88" s="21">
        <f t="shared" si="67"/>
        <v>6.9271266278747579E-3</v>
      </c>
      <c r="Z88" s="11">
        <v>7</v>
      </c>
      <c r="AA88" s="21">
        <f t="shared" si="68"/>
        <v>1.6933162389027308E-2</v>
      </c>
      <c r="AB88" s="22">
        <v>3</v>
      </c>
      <c r="AC88" s="21">
        <f t="shared" si="69"/>
        <v>1.0048904669391037E-2</v>
      </c>
      <c r="AD88" s="22">
        <v>43</v>
      </c>
      <c r="AE88" s="21">
        <f t="shared" si="70"/>
        <v>0.41485769416304874</v>
      </c>
      <c r="AF88" s="22" t="s">
        <v>20</v>
      </c>
      <c r="AG88" s="22" t="s">
        <v>20</v>
      </c>
      <c r="AH88" s="22" t="s">
        <v>20</v>
      </c>
      <c r="AI88" s="22" t="s">
        <v>20</v>
      </c>
      <c r="AJ88" s="22" t="s">
        <v>20</v>
      </c>
      <c r="AK88" s="22" t="s">
        <v>20</v>
      </c>
    </row>
    <row r="89" spans="1:37" ht="21" customHeight="1" x14ac:dyDescent="0.35">
      <c r="A89" s="10" t="s">
        <v>67</v>
      </c>
      <c r="B89" s="11">
        <v>7</v>
      </c>
      <c r="C89" s="21">
        <f t="shared" si="56"/>
        <v>4.8520135856380396E-2</v>
      </c>
      <c r="D89" s="11">
        <v>17</v>
      </c>
      <c r="E89" s="21">
        <f t="shared" si="57"/>
        <v>7.0105983751907297E-2</v>
      </c>
      <c r="F89" s="11">
        <v>25</v>
      </c>
      <c r="G89" s="21">
        <f t="shared" si="58"/>
        <v>4.4730721059223474E-2</v>
      </c>
      <c r="H89" s="11">
        <v>50</v>
      </c>
      <c r="I89" s="21">
        <f t="shared" si="59"/>
        <v>0.10298236941835558</v>
      </c>
      <c r="J89" s="11">
        <v>46</v>
      </c>
      <c r="K89" s="21">
        <f t="shared" si="60"/>
        <v>0.101637243421198</v>
      </c>
      <c r="L89" s="11">
        <v>81</v>
      </c>
      <c r="M89" s="21">
        <f t="shared" si="61"/>
        <v>0.18878038548488593</v>
      </c>
      <c r="N89" s="11">
        <v>96</v>
      </c>
      <c r="O89" s="21">
        <f t="shared" si="62"/>
        <v>0.21063255589442043</v>
      </c>
      <c r="P89" s="11">
        <v>114</v>
      </c>
      <c r="Q89" s="21">
        <f t="shared" si="63"/>
        <v>0.21744935718918096</v>
      </c>
      <c r="R89" s="11">
        <v>89</v>
      </c>
      <c r="S89" s="21">
        <f t="shared" si="64"/>
        <v>0.17606330365974285</v>
      </c>
      <c r="T89" s="11">
        <v>66</v>
      </c>
      <c r="U89" s="21">
        <f t="shared" si="65"/>
        <v>0.1320686757113699</v>
      </c>
      <c r="V89" s="11">
        <v>84</v>
      </c>
      <c r="W89" s="21">
        <f t="shared" si="66"/>
        <v>0.14908684308609765</v>
      </c>
      <c r="X89" s="11">
        <v>56</v>
      </c>
      <c r="Y89" s="21">
        <f t="shared" si="67"/>
        <v>0.1293063637203288</v>
      </c>
      <c r="Z89" s="11">
        <v>52</v>
      </c>
      <c r="AA89" s="21">
        <f t="shared" si="68"/>
        <v>0.12578920631848858</v>
      </c>
      <c r="AB89" s="22">
        <v>35</v>
      </c>
      <c r="AC89" s="21">
        <f t="shared" si="69"/>
        <v>0.11723722114289543</v>
      </c>
      <c r="AD89" s="22">
        <v>7</v>
      </c>
      <c r="AE89" s="21">
        <f t="shared" si="70"/>
        <v>6.7534973468403287E-2</v>
      </c>
      <c r="AF89" s="22" t="s">
        <v>20</v>
      </c>
      <c r="AG89" s="22" t="s">
        <v>20</v>
      </c>
      <c r="AH89" s="22" t="s">
        <v>20</v>
      </c>
      <c r="AI89" s="22" t="s">
        <v>20</v>
      </c>
      <c r="AJ89" s="22" t="s">
        <v>20</v>
      </c>
      <c r="AK89" s="22" t="s">
        <v>20</v>
      </c>
    </row>
    <row r="90" spans="1:37" ht="21" customHeight="1" x14ac:dyDescent="0.35">
      <c r="A90" s="10" t="s">
        <v>68</v>
      </c>
      <c r="B90" s="11">
        <v>2</v>
      </c>
      <c r="C90" s="21">
        <f t="shared" si="56"/>
        <v>1.3862895958965829E-2</v>
      </c>
      <c r="D90" s="11">
        <v>3</v>
      </c>
      <c r="E90" s="21">
        <f t="shared" si="57"/>
        <v>1.2371644191513053E-2</v>
      </c>
      <c r="F90" s="11">
        <v>6</v>
      </c>
      <c r="G90" s="21">
        <f t="shared" si="58"/>
        <v>1.0735373054213633E-2</v>
      </c>
      <c r="H90" s="11">
        <v>11</v>
      </c>
      <c r="I90" s="21">
        <f t="shared" si="59"/>
        <v>2.2656121272038227E-2</v>
      </c>
      <c r="J90" s="11">
        <v>78</v>
      </c>
      <c r="K90" s="21">
        <f t="shared" si="60"/>
        <v>0.17234141275768355</v>
      </c>
      <c r="L90" s="11">
        <v>4</v>
      </c>
      <c r="M90" s="21">
        <f t="shared" si="61"/>
        <v>9.3224881720931317E-3</v>
      </c>
      <c r="N90" s="11">
        <v>23</v>
      </c>
      <c r="O90" s="21">
        <f t="shared" si="62"/>
        <v>5.0464049849704901E-2</v>
      </c>
      <c r="P90" s="11">
        <v>44</v>
      </c>
      <c r="Q90" s="21">
        <f t="shared" si="63"/>
        <v>8.3927822073017203E-2</v>
      </c>
      <c r="R90" s="11">
        <v>20</v>
      </c>
      <c r="S90" s="21">
        <f t="shared" si="64"/>
        <v>3.9564787339268048E-2</v>
      </c>
      <c r="T90" s="11">
        <v>2</v>
      </c>
      <c r="U90" s="21">
        <f t="shared" si="65"/>
        <v>4.0020810821627248E-3</v>
      </c>
      <c r="V90" s="11">
        <v>17</v>
      </c>
      <c r="W90" s="21">
        <f t="shared" si="66"/>
        <v>3.0172337291234048E-2</v>
      </c>
      <c r="X90" s="11">
        <v>10</v>
      </c>
      <c r="Y90" s="21">
        <f t="shared" si="67"/>
        <v>2.3090422092915858E-2</v>
      </c>
      <c r="Z90" s="11">
        <v>1</v>
      </c>
      <c r="AA90" s="21">
        <f t="shared" si="68"/>
        <v>2.4190231984324729E-3</v>
      </c>
      <c r="AB90" s="22">
        <v>51</v>
      </c>
      <c r="AC90" s="21">
        <f t="shared" si="69"/>
        <v>0.17083137937964762</v>
      </c>
      <c r="AD90" s="22">
        <v>18</v>
      </c>
      <c r="AE90" s="21">
        <f t="shared" si="70"/>
        <v>0.17366136034732271</v>
      </c>
      <c r="AF90" s="22" t="s">
        <v>20</v>
      </c>
      <c r="AG90" s="22" t="s">
        <v>20</v>
      </c>
      <c r="AH90" s="22" t="s">
        <v>20</v>
      </c>
      <c r="AI90" s="22" t="s">
        <v>20</v>
      </c>
      <c r="AJ90" s="22" t="s">
        <v>20</v>
      </c>
      <c r="AK90" s="22" t="s">
        <v>20</v>
      </c>
    </row>
    <row r="91" spans="1:37" ht="21" customHeight="1" x14ac:dyDescent="0.35">
      <c r="A91" s="10" t="s">
        <v>69</v>
      </c>
      <c r="B91" s="11">
        <v>5</v>
      </c>
      <c r="C91" s="21">
        <f t="shared" si="56"/>
        <v>3.4657239897414566E-2</v>
      </c>
      <c r="D91" s="11">
        <v>5</v>
      </c>
      <c r="E91" s="21">
        <f t="shared" si="57"/>
        <v>2.0619406985855088E-2</v>
      </c>
      <c r="F91" s="11">
        <v>1</v>
      </c>
      <c r="G91" s="21">
        <f t="shared" si="58"/>
        <v>1.7892288423689388E-3</v>
      </c>
      <c r="H91" s="11">
        <v>2</v>
      </c>
      <c r="I91" s="21">
        <f t="shared" si="59"/>
        <v>4.1192947767342229E-3</v>
      </c>
      <c r="J91" s="11">
        <v>5</v>
      </c>
      <c r="K91" s="21">
        <f t="shared" si="60"/>
        <v>1.104752645882587E-2</v>
      </c>
      <c r="L91" s="11">
        <v>13</v>
      </c>
      <c r="M91" s="21">
        <f t="shared" si="61"/>
        <v>3.0298086559302679E-2</v>
      </c>
      <c r="N91" s="11">
        <v>1</v>
      </c>
      <c r="O91" s="21">
        <f t="shared" si="62"/>
        <v>2.1940891239002128E-3</v>
      </c>
      <c r="P91" s="11">
        <v>2</v>
      </c>
      <c r="Q91" s="21">
        <f t="shared" si="63"/>
        <v>3.8149010033189643E-3</v>
      </c>
      <c r="R91" s="11">
        <v>9</v>
      </c>
      <c r="S91" s="21">
        <f t="shared" si="64"/>
        <v>1.7804154302670624E-2</v>
      </c>
      <c r="T91" s="11">
        <v>13</v>
      </c>
      <c r="U91" s="21">
        <f t="shared" si="65"/>
        <v>2.6013527034057713E-2</v>
      </c>
      <c r="V91" s="11">
        <v>32</v>
      </c>
      <c r="W91" s="21">
        <f t="shared" si="66"/>
        <v>5.6794987842322911E-2</v>
      </c>
      <c r="X91" s="11">
        <v>8</v>
      </c>
      <c r="Y91" s="21">
        <f t="shared" si="67"/>
        <v>1.8472337674332685E-2</v>
      </c>
      <c r="Z91" s="11">
        <v>4</v>
      </c>
      <c r="AA91" s="21">
        <f t="shared" si="68"/>
        <v>9.6760927937298916E-3</v>
      </c>
      <c r="AB91" s="22">
        <v>6</v>
      </c>
      <c r="AC91" s="21">
        <f t="shared" si="69"/>
        <v>2.0097809338782073E-2</v>
      </c>
      <c r="AD91" s="22">
        <v>0</v>
      </c>
      <c r="AE91" s="21">
        <f t="shared" si="70"/>
        <v>0</v>
      </c>
      <c r="AF91" s="22" t="s">
        <v>20</v>
      </c>
      <c r="AG91" s="22" t="s">
        <v>20</v>
      </c>
      <c r="AH91" s="22" t="s">
        <v>20</v>
      </c>
      <c r="AI91" s="22" t="s">
        <v>20</v>
      </c>
      <c r="AJ91" s="22" t="s">
        <v>20</v>
      </c>
      <c r="AK91" s="22" t="s">
        <v>20</v>
      </c>
    </row>
    <row r="92" spans="1:37" ht="21" customHeight="1" x14ac:dyDescent="0.35">
      <c r="A92" s="10" t="s">
        <v>70</v>
      </c>
      <c r="B92" s="11" t="s">
        <v>20</v>
      </c>
      <c r="C92" s="21">
        <v>0</v>
      </c>
      <c r="D92" s="11" t="s">
        <v>20</v>
      </c>
      <c r="E92" s="21">
        <v>0</v>
      </c>
      <c r="F92" s="11">
        <v>40</v>
      </c>
      <c r="G92" s="21">
        <f t="shared" si="58"/>
        <v>7.1569153694757554E-2</v>
      </c>
      <c r="H92" s="11">
        <v>210</v>
      </c>
      <c r="I92" s="21">
        <f t="shared" si="59"/>
        <v>0.43252595155709345</v>
      </c>
      <c r="J92" s="11">
        <v>20</v>
      </c>
      <c r="K92" s="21">
        <f t="shared" si="60"/>
        <v>4.419010583530348E-2</v>
      </c>
      <c r="L92" s="11">
        <v>27</v>
      </c>
      <c r="M92" s="21">
        <f t="shared" si="61"/>
        <v>6.2926795161628635E-2</v>
      </c>
      <c r="N92" s="11">
        <v>9</v>
      </c>
      <c r="O92" s="21">
        <f t="shared" si="62"/>
        <v>1.9746802115101915E-2</v>
      </c>
      <c r="P92" s="11">
        <v>23</v>
      </c>
      <c r="Q92" s="21">
        <f t="shared" si="63"/>
        <v>4.3871361538168084E-2</v>
      </c>
      <c r="R92" s="11">
        <v>13</v>
      </c>
      <c r="S92" s="21">
        <f t="shared" si="64"/>
        <v>2.5717111770524236E-2</v>
      </c>
      <c r="T92" s="11">
        <v>9</v>
      </c>
      <c r="U92" s="21">
        <f t="shared" si="65"/>
        <v>1.8009364869732258E-2</v>
      </c>
      <c r="V92" s="11">
        <v>16</v>
      </c>
      <c r="W92" s="21">
        <f t="shared" si="66"/>
        <v>2.8397493921161455E-2</v>
      </c>
      <c r="X92" s="11">
        <v>7</v>
      </c>
      <c r="Y92" s="21">
        <f t="shared" si="67"/>
        <v>1.6163295465041101E-2</v>
      </c>
      <c r="Z92" s="11">
        <v>10</v>
      </c>
      <c r="AA92" s="21">
        <f t="shared" si="68"/>
        <v>2.4190231984324729E-2</v>
      </c>
      <c r="AB92" s="22">
        <v>3</v>
      </c>
      <c r="AC92" s="21">
        <f t="shared" si="69"/>
        <v>1.0048904669391037E-2</v>
      </c>
      <c r="AD92" s="22">
        <v>3</v>
      </c>
      <c r="AE92" s="21">
        <f t="shared" si="70"/>
        <v>2.8943560057887119E-2</v>
      </c>
      <c r="AF92" s="22" t="s">
        <v>20</v>
      </c>
      <c r="AG92" s="22" t="s">
        <v>20</v>
      </c>
      <c r="AH92" s="22" t="s">
        <v>20</v>
      </c>
      <c r="AI92" s="22" t="s">
        <v>20</v>
      </c>
      <c r="AJ92" s="22" t="s">
        <v>20</v>
      </c>
      <c r="AK92" s="22" t="s">
        <v>20</v>
      </c>
    </row>
    <row r="93" spans="1:37" ht="21" customHeight="1" x14ac:dyDescent="0.35">
      <c r="A93" s="13" t="s">
        <v>8</v>
      </c>
      <c r="B93" s="14">
        <f t="shared" ref="B93:AK93" si="71">SUM(B60:B92)</f>
        <v>14427</v>
      </c>
      <c r="C93" s="16">
        <f t="shared" si="71"/>
        <v>99.999999999999972</v>
      </c>
      <c r="D93" s="14">
        <f t="shared" si="71"/>
        <v>24249</v>
      </c>
      <c r="E93" s="16">
        <f t="shared" si="71"/>
        <v>100</v>
      </c>
      <c r="F93" s="14">
        <f t="shared" si="71"/>
        <v>55890</v>
      </c>
      <c r="G93" s="16">
        <f t="shared" si="71"/>
        <v>100.00000000000001</v>
      </c>
      <c r="H93" s="14">
        <f t="shared" si="71"/>
        <v>48552</v>
      </c>
      <c r="I93" s="16">
        <f t="shared" si="71"/>
        <v>100.00000000000001</v>
      </c>
      <c r="J93" s="14">
        <f t="shared" si="71"/>
        <v>45259</v>
      </c>
      <c r="K93" s="16">
        <f t="shared" si="71"/>
        <v>99.999999999999986</v>
      </c>
      <c r="L93" s="14">
        <f t="shared" si="71"/>
        <v>42907</v>
      </c>
      <c r="M93" s="16">
        <f t="shared" si="71"/>
        <v>100</v>
      </c>
      <c r="N93" s="14">
        <f t="shared" si="71"/>
        <v>45577</v>
      </c>
      <c r="O93" s="16">
        <f t="shared" si="71"/>
        <v>100.00000000000003</v>
      </c>
      <c r="P93" s="14">
        <f t="shared" si="71"/>
        <v>52426</v>
      </c>
      <c r="Q93" s="16">
        <f t="shared" si="71"/>
        <v>100.00000000000001</v>
      </c>
      <c r="R93" s="14">
        <f t="shared" si="71"/>
        <v>50550</v>
      </c>
      <c r="S93" s="16">
        <f t="shared" si="71"/>
        <v>99.999999999999957</v>
      </c>
      <c r="T93" s="14">
        <f t="shared" si="71"/>
        <v>49974</v>
      </c>
      <c r="U93" s="16">
        <f t="shared" si="71"/>
        <v>99.999999999999957</v>
      </c>
      <c r="V93" s="14">
        <f t="shared" si="71"/>
        <v>56343</v>
      </c>
      <c r="W93" s="16">
        <f t="shared" si="71"/>
        <v>100.00000000000001</v>
      </c>
      <c r="X93" s="14">
        <f t="shared" si="71"/>
        <v>43308</v>
      </c>
      <c r="Y93" s="20">
        <f t="shared" si="71"/>
        <v>99.999999999999986</v>
      </c>
      <c r="Z93" s="14">
        <f t="shared" si="71"/>
        <v>41339</v>
      </c>
      <c r="AA93" s="20">
        <f t="shared" si="71"/>
        <v>99.999999999999957</v>
      </c>
      <c r="AB93" s="14">
        <f t="shared" si="71"/>
        <v>29854</v>
      </c>
      <c r="AC93" s="20">
        <f t="shared" si="71"/>
        <v>99.999999999999972</v>
      </c>
      <c r="AD93" s="14">
        <f t="shared" si="71"/>
        <v>10365</v>
      </c>
      <c r="AE93" s="20">
        <f t="shared" si="71"/>
        <v>100</v>
      </c>
      <c r="AF93" s="14">
        <f t="shared" si="71"/>
        <v>0</v>
      </c>
      <c r="AG93" s="20">
        <f t="shared" si="71"/>
        <v>0</v>
      </c>
      <c r="AH93" s="14">
        <f t="shared" si="71"/>
        <v>0</v>
      </c>
      <c r="AI93" s="20">
        <f t="shared" si="71"/>
        <v>0</v>
      </c>
      <c r="AJ93" s="14">
        <f t="shared" si="71"/>
        <v>0</v>
      </c>
      <c r="AK93" s="20">
        <f t="shared" si="71"/>
        <v>0</v>
      </c>
    </row>
    <row r="94" spans="1:37" ht="12" customHeight="1" x14ac:dyDescent="0.35">
      <c r="A94" s="6"/>
      <c r="B94" s="1"/>
      <c r="C94" s="1"/>
      <c r="D94" s="1"/>
      <c r="E94" s="1"/>
      <c r="F94" s="1"/>
      <c r="G94" s="1"/>
      <c r="H94" s="1"/>
      <c r="I94" s="1"/>
      <c r="J94" s="19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</row>
    <row r="95" spans="1:37" ht="21" customHeight="1" x14ac:dyDescent="0.35">
      <c r="A95" s="13" t="s">
        <v>9</v>
      </c>
      <c r="B95" s="14">
        <v>19044</v>
      </c>
      <c r="C95" s="15">
        <f>B93/B95*100</f>
        <v>75.756143667296783</v>
      </c>
      <c r="D95" s="14">
        <v>41164</v>
      </c>
      <c r="E95" s="15">
        <f>D93/D95*100</f>
        <v>58.908269361578078</v>
      </c>
      <c r="F95" s="14">
        <v>91523</v>
      </c>
      <c r="G95" s="15">
        <f>F93/F95*100</f>
        <v>61.066617134490784</v>
      </c>
      <c r="H95" s="14">
        <v>86249</v>
      </c>
      <c r="I95" s="15">
        <f>H93/H95*100</f>
        <v>56.292826583496627</v>
      </c>
      <c r="J95" s="14">
        <v>89610</v>
      </c>
      <c r="K95" s="15">
        <f>J93/J95*100</f>
        <v>50.506639883941531</v>
      </c>
      <c r="L95" s="14">
        <v>86341</v>
      </c>
      <c r="M95" s="15">
        <f>L93/L95*100</f>
        <v>49.694814746180846</v>
      </c>
      <c r="N95" s="14">
        <v>97376</v>
      </c>
      <c r="O95" s="15">
        <f>N93/N95*100</f>
        <v>46.805167597765362</v>
      </c>
      <c r="P95" s="14">
        <v>104308</v>
      </c>
      <c r="Q95" s="15">
        <f>P93/P95*100</f>
        <v>50.260766192430104</v>
      </c>
      <c r="R95" s="14">
        <v>96260</v>
      </c>
      <c r="S95" s="15">
        <f>R93/R95*100</f>
        <v>52.514024516933311</v>
      </c>
      <c r="T95" s="14">
        <v>113965</v>
      </c>
      <c r="U95" s="15">
        <f>T93/T95*100</f>
        <v>43.850304918176633</v>
      </c>
      <c r="V95" s="14">
        <v>145251</v>
      </c>
      <c r="W95" s="15">
        <f>V93/V95*100</f>
        <v>38.79009438833468</v>
      </c>
      <c r="X95" s="14">
        <v>147671</v>
      </c>
      <c r="Y95" s="17">
        <f>X93/X95*100</f>
        <v>29.327356082101431</v>
      </c>
      <c r="Z95" s="14">
        <f>+Z55</f>
        <v>155733</v>
      </c>
      <c r="AA95" s="17">
        <f>Z93/Z95*100</f>
        <v>26.544791405803526</v>
      </c>
      <c r="AB95" s="14">
        <f>+AB55</f>
        <v>101056</v>
      </c>
      <c r="AC95" s="17">
        <f>AB93/AB95*100</f>
        <v>29.542036098796707</v>
      </c>
      <c r="AD95" s="14">
        <f>+AD55</f>
        <v>41511</v>
      </c>
      <c r="AE95" s="17">
        <f>AD93/AD95*100</f>
        <v>24.969285249692852</v>
      </c>
      <c r="AF95" s="14">
        <f>+AF55</f>
        <v>115201</v>
      </c>
      <c r="AG95" s="17">
        <f>AF93/AF95*100</f>
        <v>0</v>
      </c>
      <c r="AH95" s="14">
        <f>+AH55</f>
        <v>138416</v>
      </c>
      <c r="AI95" s="17">
        <f>AH93/AH95*100</f>
        <v>0</v>
      </c>
      <c r="AJ95" s="14">
        <f>+AJ55</f>
        <v>91341</v>
      </c>
      <c r="AK95" s="17">
        <f>AJ93/AJ95*100</f>
        <v>0</v>
      </c>
    </row>
    <row r="96" spans="1:37" ht="21" customHeight="1" x14ac:dyDescent="0.35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</row>
    <row r="97" spans="1:37" ht="21" customHeight="1" x14ac:dyDescent="0.35">
      <c r="A97" s="30" t="s">
        <v>71</v>
      </c>
      <c r="B97" s="31"/>
      <c r="C97" s="31"/>
      <c r="D97" s="31"/>
      <c r="E97" s="31"/>
      <c r="F97" s="31"/>
      <c r="G97" s="31"/>
      <c r="H97" s="3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</row>
    <row r="98" spans="1:37" ht="21" customHeight="1" x14ac:dyDescent="0.35">
      <c r="A98" s="31"/>
      <c r="B98" s="31"/>
      <c r="C98" s="31"/>
      <c r="D98" s="31"/>
      <c r="E98" s="31"/>
      <c r="F98" s="31"/>
      <c r="G98" s="31"/>
      <c r="H98" s="3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</row>
    <row r="99" spans="1:37" ht="21" customHeight="1" x14ac:dyDescent="0.35">
      <c r="A99" s="31"/>
      <c r="B99" s="31"/>
      <c r="C99" s="31"/>
      <c r="D99" s="31"/>
      <c r="E99" s="31"/>
      <c r="F99" s="31"/>
      <c r="G99" s="31"/>
      <c r="H99" s="3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</row>
    <row r="100" spans="1:37" ht="21" customHeight="1" x14ac:dyDescent="0.35">
      <c r="A100" s="31"/>
      <c r="B100" s="31"/>
      <c r="C100" s="31"/>
      <c r="D100" s="31"/>
      <c r="E100" s="31"/>
      <c r="F100" s="31"/>
      <c r="G100" s="31"/>
      <c r="H100" s="3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</row>
    <row r="101" spans="1:37" ht="21" customHeight="1" x14ac:dyDescent="0.35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</row>
    <row r="102" spans="1:37" ht="21" customHeight="1" x14ac:dyDescent="0.35">
      <c r="A102" s="6" t="s">
        <v>72</v>
      </c>
      <c r="B102" s="1"/>
      <c r="C102" s="23"/>
      <c r="D102" s="6"/>
      <c r="E102" s="6"/>
      <c r="F102" s="6"/>
      <c r="G102" s="6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</row>
    <row r="103" spans="1:37" ht="21" customHeight="1" x14ac:dyDescent="0.35">
      <c r="A103" s="6" t="s">
        <v>73</v>
      </c>
      <c r="B103" s="1"/>
      <c r="C103" s="23"/>
      <c r="D103" s="6"/>
      <c r="E103" s="6"/>
      <c r="F103" s="6"/>
      <c r="G103" s="6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</row>
    <row r="104" spans="1:37" ht="21" customHeight="1" x14ac:dyDescent="0.35">
      <c r="A104" s="6" t="s">
        <v>74</v>
      </c>
      <c r="B104" s="24">
        <v>45586</v>
      </c>
      <c r="C104" s="23"/>
      <c r="D104" s="6"/>
      <c r="E104" s="6"/>
      <c r="F104" s="6"/>
      <c r="G104" s="6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</row>
    <row r="105" spans="1:37" ht="21" customHeight="1" x14ac:dyDescent="0.35">
      <c r="A105" s="6" t="s">
        <v>75</v>
      </c>
      <c r="B105" s="24">
        <v>45586</v>
      </c>
      <c r="C105" s="6"/>
      <c r="D105" s="6"/>
      <c r="E105" s="6"/>
      <c r="F105" s="6"/>
      <c r="G105" s="6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</row>
    <row r="106" spans="1:37" ht="21" customHeight="1" x14ac:dyDescent="0.35">
      <c r="A106" s="1"/>
      <c r="B106" s="1"/>
      <c r="C106" s="23"/>
      <c r="D106" s="6"/>
      <c r="E106" s="6"/>
      <c r="F106" s="6"/>
      <c r="G106" s="6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</row>
    <row r="107" spans="1:37" ht="21" customHeight="1" x14ac:dyDescent="0.35">
      <c r="A107" s="1"/>
      <c r="B107" s="1"/>
      <c r="C107" s="23"/>
      <c r="D107" s="6"/>
      <c r="E107" s="6"/>
      <c r="F107" s="6"/>
      <c r="G107" s="6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</row>
    <row r="108" spans="1:37" ht="21" customHeight="1" x14ac:dyDescent="0.35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</row>
    <row r="109" spans="1:37" ht="21" customHeight="1" x14ac:dyDescent="0.35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</row>
    <row r="110" spans="1:37" ht="21" customHeight="1" x14ac:dyDescent="0.35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</row>
    <row r="111" spans="1:37" ht="21" customHeight="1" x14ac:dyDescent="0.35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</row>
    <row r="112" spans="1:37" ht="21" customHeight="1" x14ac:dyDescent="0.35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</row>
    <row r="113" spans="1:37" ht="21" customHeight="1" x14ac:dyDescent="0.35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</row>
    <row r="114" spans="1:37" ht="21" customHeight="1" x14ac:dyDescent="0.35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</row>
    <row r="115" spans="1:37" ht="21" customHeight="1" x14ac:dyDescent="0.35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</row>
    <row r="116" spans="1:37" ht="21" customHeight="1" x14ac:dyDescent="0.35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</row>
    <row r="117" spans="1:37" ht="21" customHeight="1" x14ac:dyDescent="0.35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</row>
    <row r="118" spans="1:37" ht="21" customHeight="1" x14ac:dyDescent="0.35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</row>
    <row r="119" spans="1:37" ht="21" customHeight="1" x14ac:dyDescent="0.35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</row>
    <row r="120" spans="1:37" ht="21" customHeight="1" x14ac:dyDescent="0.35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</row>
    <row r="121" spans="1:37" ht="21" customHeight="1" x14ac:dyDescent="0.35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</row>
    <row r="122" spans="1:37" ht="21" customHeight="1" x14ac:dyDescent="0.35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</row>
    <row r="123" spans="1:37" ht="21" customHeight="1" x14ac:dyDescent="0.35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</row>
    <row r="124" spans="1:37" ht="21" customHeight="1" x14ac:dyDescent="0.35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</row>
    <row r="125" spans="1:37" ht="21" customHeight="1" x14ac:dyDescent="0.35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</row>
    <row r="126" spans="1:37" ht="21" customHeight="1" x14ac:dyDescent="0.35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</row>
    <row r="127" spans="1:37" ht="21" customHeight="1" x14ac:dyDescent="0.35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</row>
    <row r="128" spans="1:37" ht="21" customHeight="1" x14ac:dyDescent="0.35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</row>
    <row r="129" spans="1:37" ht="21" customHeight="1" x14ac:dyDescent="0.35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</row>
    <row r="130" spans="1:37" ht="21" customHeight="1" x14ac:dyDescent="0.35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</row>
    <row r="131" spans="1:37" ht="21" customHeight="1" x14ac:dyDescent="0.35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</row>
    <row r="132" spans="1:37" ht="21" customHeight="1" x14ac:dyDescent="0.35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</row>
    <row r="133" spans="1:37" ht="21" customHeight="1" x14ac:dyDescent="0.35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</row>
    <row r="134" spans="1:37" ht="21" customHeight="1" x14ac:dyDescent="0.35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</row>
    <row r="135" spans="1:37" ht="21" customHeight="1" x14ac:dyDescent="0.35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</row>
    <row r="136" spans="1:37" ht="21" customHeight="1" x14ac:dyDescent="0.35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</row>
    <row r="137" spans="1:37" ht="21" customHeight="1" x14ac:dyDescent="0.35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</row>
    <row r="138" spans="1:37" ht="21" customHeight="1" x14ac:dyDescent="0.35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</row>
    <row r="139" spans="1:37" ht="21" customHeight="1" x14ac:dyDescent="0.35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</row>
    <row r="140" spans="1:37" ht="21" customHeight="1" x14ac:dyDescent="0.35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</row>
    <row r="141" spans="1:37" ht="21" customHeight="1" x14ac:dyDescent="0.35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</row>
    <row r="142" spans="1:37" ht="21" customHeight="1" x14ac:dyDescent="0.35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</row>
    <row r="143" spans="1:37" ht="21" customHeight="1" x14ac:dyDescent="0.35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</row>
    <row r="144" spans="1:37" ht="21" customHeight="1" x14ac:dyDescent="0.35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</row>
    <row r="145" spans="1:37" ht="21" customHeight="1" x14ac:dyDescent="0.35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</row>
    <row r="146" spans="1:37" ht="21" customHeight="1" x14ac:dyDescent="0.35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</row>
    <row r="147" spans="1:37" ht="21" customHeight="1" x14ac:dyDescent="0.35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</row>
    <row r="148" spans="1:37" ht="21" customHeight="1" x14ac:dyDescent="0.35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</row>
    <row r="149" spans="1:37" ht="21" customHeight="1" x14ac:dyDescent="0.35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</row>
    <row r="150" spans="1:37" ht="21" customHeight="1" x14ac:dyDescent="0.35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</row>
    <row r="151" spans="1:37" ht="21" customHeight="1" x14ac:dyDescent="0.35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</row>
    <row r="152" spans="1:37" ht="21" customHeight="1" x14ac:dyDescent="0.35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</row>
    <row r="153" spans="1:37" ht="21" customHeight="1" x14ac:dyDescent="0.35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</row>
    <row r="154" spans="1:37" ht="21" customHeight="1" x14ac:dyDescent="0.35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</row>
    <row r="155" spans="1:37" ht="21" customHeight="1" x14ac:dyDescent="0.35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</row>
    <row r="156" spans="1:37" ht="21" customHeight="1" x14ac:dyDescent="0.35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</row>
    <row r="157" spans="1:37" ht="21" customHeight="1" x14ac:dyDescent="0.35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</row>
    <row r="158" spans="1:37" ht="21" customHeight="1" x14ac:dyDescent="0.35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</row>
    <row r="159" spans="1:37" ht="21" customHeight="1" x14ac:dyDescent="0.35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</row>
    <row r="160" spans="1:37" ht="21" customHeight="1" x14ac:dyDescent="0.35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</row>
    <row r="161" spans="1:37" ht="21" customHeight="1" x14ac:dyDescent="0.35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</row>
    <row r="162" spans="1:37" ht="21" customHeight="1" x14ac:dyDescent="0.35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</row>
    <row r="163" spans="1:37" ht="21" customHeight="1" x14ac:dyDescent="0.35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</row>
    <row r="164" spans="1:37" ht="21" customHeight="1" x14ac:dyDescent="0.35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</row>
    <row r="165" spans="1:37" ht="21" customHeight="1" x14ac:dyDescent="0.35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</row>
    <row r="166" spans="1:37" ht="21" customHeight="1" x14ac:dyDescent="0.35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</row>
    <row r="167" spans="1:37" ht="21" customHeight="1" x14ac:dyDescent="0.35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</row>
    <row r="168" spans="1:37" ht="21" customHeight="1" x14ac:dyDescent="0.35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</row>
    <row r="169" spans="1:37" ht="21" customHeight="1" x14ac:dyDescent="0.35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</row>
    <row r="170" spans="1:37" ht="21" customHeight="1" x14ac:dyDescent="0.35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</row>
    <row r="171" spans="1:37" ht="21" customHeight="1" x14ac:dyDescent="0.35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</row>
    <row r="172" spans="1:37" ht="21" customHeight="1" x14ac:dyDescent="0.35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</row>
    <row r="173" spans="1:37" ht="21" customHeight="1" x14ac:dyDescent="0.35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</row>
    <row r="174" spans="1:37" ht="21" customHeight="1" x14ac:dyDescent="0.35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</row>
    <row r="175" spans="1:37" ht="21" customHeight="1" x14ac:dyDescent="0.35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</row>
    <row r="176" spans="1:37" ht="21" customHeight="1" x14ac:dyDescent="0.35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</row>
    <row r="177" spans="1:37" ht="21" customHeight="1" x14ac:dyDescent="0.35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</row>
    <row r="178" spans="1:37" ht="21" customHeight="1" x14ac:dyDescent="0.35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</row>
    <row r="179" spans="1:37" ht="21" customHeight="1" x14ac:dyDescent="0.35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</row>
    <row r="180" spans="1:37" ht="21" customHeight="1" x14ac:dyDescent="0.35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</row>
    <row r="181" spans="1:37" ht="21" customHeight="1" x14ac:dyDescent="0.35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</row>
    <row r="182" spans="1:37" ht="21" customHeight="1" x14ac:dyDescent="0.35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</row>
    <row r="183" spans="1:37" ht="21" customHeight="1" x14ac:dyDescent="0.35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</row>
    <row r="184" spans="1:37" ht="21" customHeight="1" x14ac:dyDescent="0.35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</row>
    <row r="185" spans="1:37" ht="21" customHeight="1" x14ac:dyDescent="0.35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</row>
    <row r="186" spans="1:37" ht="21" customHeight="1" x14ac:dyDescent="0.35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</row>
    <row r="187" spans="1:37" ht="21" customHeight="1" x14ac:dyDescent="0.35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</row>
    <row r="188" spans="1:37" ht="21" customHeight="1" x14ac:dyDescent="0.35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</row>
    <row r="189" spans="1:37" ht="21" customHeight="1" x14ac:dyDescent="0.35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</row>
    <row r="190" spans="1:37" ht="21" customHeight="1" x14ac:dyDescent="0.35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</row>
    <row r="191" spans="1:37" ht="21" customHeight="1" x14ac:dyDescent="0.35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</row>
    <row r="192" spans="1:37" ht="21" customHeight="1" x14ac:dyDescent="0.35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</row>
    <row r="193" spans="1:37" ht="21" customHeight="1" x14ac:dyDescent="0.35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</row>
    <row r="194" spans="1:37" ht="21" customHeight="1" x14ac:dyDescent="0.35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</row>
    <row r="195" spans="1:37" ht="21" customHeight="1" x14ac:dyDescent="0.35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</row>
    <row r="196" spans="1:37" ht="21" customHeight="1" x14ac:dyDescent="0.35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</row>
    <row r="197" spans="1:37" ht="21" customHeight="1" x14ac:dyDescent="0.35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</row>
    <row r="198" spans="1:37" ht="21" customHeight="1" x14ac:dyDescent="0.35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</row>
    <row r="199" spans="1:37" ht="21" customHeight="1" x14ac:dyDescent="0.35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</row>
    <row r="200" spans="1:37" ht="21" customHeight="1" x14ac:dyDescent="0.35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</row>
    <row r="201" spans="1:37" ht="21" customHeight="1" x14ac:dyDescent="0.35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</row>
    <row r="202" spans="1:37" ht="21" customHeight="1" x14ac:dyDescent="0.35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</row>
    <row r="203" spans="1:37" ht="21" customHeight="1" x14ac:dyDescent="0.35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</row>
    <row r="204" spans="1:37" ht="21" customHeight="1" x14ac:dyDescent="0.35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</row>
    <row r="205" spans="1:37" ht="21" customHeight="1" x14ac:dyDescent="0.35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</row>
    <row r="206" spans="1:37" ht="21" customHeight="1" x14ac:dyDescent="0.35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</row>
    <row r="207" spans="1:37" ht="21" customHeight="1" x14ac:dyDescent="0.35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</row>
    <row r="208" spans="1:37" ht="21" customHeight="1" x14ac:dyDescent="0.35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</row>
    <row r="209" spans="1:37" ht="21" customHeight="1" x14ac:dyDescent="0.35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</row>
    <row r="210" spans="1:37" ht="21" customHeight="1" x14ac:dyDescent="0.35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</row>
    <row r="211" spans="1:37" ht="21" customHeight="1" x14ac:dyDescent="0.35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</row>
    <row r="212" spans="1:37" ht="21" customHeight="1" x14ac:dyDescent="0.35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</row>
    <row r="213" spans="1:37" ht="21" customHeight="1" x14ac:dyDescent="0.35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</row>
    <row r="214" spans="1:37" ht="21" customHeight="1" x14ac:dyDescent="0.35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</row>
    <row r="215" spans="1:37" ht="21" customHeight="1" x14ac:dyDescent="0.35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</row>
    <row r="216" spans="1:37" ht="21" customHeight="1" x14ac:dyDescent="0.35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</row>
    <row r="217" spans="1:37" ht="21" customHeight="1" x14ac:dyDescent="0.35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</row>
    <row r="218" spans="1:37" ht="21" customHeight="1" x14ac:dyDescent="0.35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</row>
    <row r="219" spans="1:37" ht="21" customHeight="1" x14ac:dyDescent="0.35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</row>
    <row r="220" spans="1:37" ht="21" customHeight="1" x14ac:dyDescent="0.35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</row>
    <row r="221" spans="1:37" ht="21" customHeight="1" x14ac:dyDescent="0.35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</row>
    <row r="222" spans="1:37" ht="21" customHeight="1" x14ac:dyDescent="0.35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</row>
    <row r="223" spans="1:37" ht="21" customHeight="1" x14ac:dyDescent="0.35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</row>
    <row r="224" spans="1:37" ht="21" customHeight="1" x14ac:dyDescent="0.35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</row>
    <row r="225" spans="1:37" ht="21" customHeight="1" x14ac:dyDescent="0.35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</row>
    <row r="226" spans="1:37" ht="21" customHeight="1" x14ac:dyDescent="0.35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</row>
    <row r="227" spans="1:37" ht="21" customHeight="1" x14ac:dyDescent="0.35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</row>
    <row r="228" spans="1:37" ht="21" customHeight="1" x14ac:dyDescent="0.35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</row>
    <row r="229" spans="1:37" ht="21" customHeight="1" x14ac:dyDescent="0.35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</row>
    <row r="230" spans="1:37" ht="21" customHeight="1" x14ac:dyDescent="0.35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</row>
    <row r="231" spans="1:37" ht="21" customHeight="1" x14ac:dyDescent="0.35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</row>
    <row r="232" spans="1:37" ht="21" customHeight="1" x14ac:dyDescent="0.35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</row>
    <row r="233" spans="1:37" ht="21" customHeight="1" x14ac:dyDescent="0.35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</row>
    <row r="234" spans="1:37" ht="21" customHeight="1" x14ac:dyDescent="0.35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</row>
    <row r="235" spans="1:37" ht="21" customHeight="1" x14ac:dyDescent="0.35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</row>
    <row r="236" spans="1:37" ht="21" customHeight="1" x14ac:dyDescent="0.35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</row>
    <row r="237" spans="1:37" ht="21" customHeight="1" x14ac:dyDescent="0.35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</row>
    <row r="238" spans="1:37" ht="21" customHeight="1" x14ac:dyDescent="0.35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</row>
    <row r="239" spans="1:37" ht="21" customHeight="1" x14ac:dyDescent="0.35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</row>
    <row r="240" spans="1:37" ht="21" customHeight="1" x14ac:dyDescent="0.35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</row>
    <row r="241" spans="1:37" ht="21" customHeight="1" x14ac:dyDescent="0.35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</row>
    <row r="242" spans="1:37" ht="21" customHeight="1" x14ac:dyDescent="0.35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</row>
    <row r="243" spans="1:37" ht="21" customHeight="1" x14ac:dyDescent="0.35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</row>
    <row r="244" spans="1:37" ht="21" customHeight="1" x14ac:dyDescent="0.35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</row>
    <row r="245" spans="1:37" ht="21" customHeight="1" x14ac:dyDescent="0.35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</row>
    <row r="246" spans="1:37" ht="21" customHeight="1" x14ac:dyDescent="0.35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</row>
    <row r="247" spans="1:37" ht="21" customHeight="1" x14ac:dyDescent="0.35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</row>
    <row r="248" spans="1:37" ht="21" customHeight="1" x14ac:dyDescent="0.35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</row>
    <row r="249" spans="1:37" ht="21" customHeight="1" x14ac:dyDescent="0.35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</row>
    <row r="250" spans="1:37" ht="21" customHeight="1" x14ac:dyDescent="0.35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</row>
    <row r="251" spans="1:37" ht="21" customHeight="1" x14ac:dyDescent="0.35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</row>
    <row r="252" spans="1:37" ht="21" customHeight="1" x14ac:dyDescent="0.35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</row>
    <row r="253" spans="1:37" ht="21" customHeight="1" x14ac:dyDescent="0.35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</row>
    <row r="254" spans="1:37" ht="21" customHeight="1" x14ac:dyDescent="0.35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</row>
    <row r="255" spans="1:37" ht="21" customHeight="1" x14ac:dyDescent="0.35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</row>
    <row r="256" spans="1:37" ht="21" customHeight="1" x14ac:dyDescent="0.35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</row>
    <row r="257" spans="1:37" ht="21" customHeight="1" x14ac:dyDescent="0.35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</row>
    <row r="258" spans="1:37" ht="21" customHeight="1" x14ac:dyDescent="0.35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</row>
    <row r="259" spans="1:37" ht="21" customHeight="1" x14ac:dyDescent="0.35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</row>
    <row r="260" spans="1:37" ht="21" customHeight="1" x14ac:dyDescent="0.35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</row>
    <row r="261" spans="1:37" ht="21" customHeight="1" x14ac:dyDescent="0.35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</row>
    <row r="262" spans="1:37" ht="21" customHeight="1" x14ac:dyDescent="0.35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</row>
    <row r="263" spans="1:37" ht="21" customHeight="1" x14ac:dyDescent="0.35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</row>
    <row r="264" spans="1:37" ht="21" customHeight="1" x14ac:dyDescent="0.35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</row>
    <row r="265" spans="1:37" ht="21" customHeight="1" x14ac:dyDescent="0.35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</row>
    <row r="266" spans="1:37" ht="21" customHeight="1" x14ac:dyDescent="0.35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</row>
    <row r="267" spans="1:37" ht="21" customHeight="1" x14ac:dyDescent="0.35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</row>
    <row r="268" spans="1:37" ht="21" customHeight="1" x14ac:dyDescent="0.35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</row>
    <row r="269" spans="1:37" ht="21" customHeight="1" x14ac:dyDescent="0.35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</row>
    <row r="270" spans="1:37" ht="21" customHeight="1" x14ac:dyDescent="0.35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</row>
    <row r="271" spans="1:37" ht="21" customHeight="1" x14ac:dyDescent="0.35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</row>
    <row r="272" spans="1:37" ht="21" customHeight="1" x14ac:dyDescent="0.35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</row>
    <row r="273" spans="1:37" ht="21" customHeight="1" x14ac:dyDescent="0.35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</row>
    <row r="274" spans="1:37" ht="21" customHeight="1" x14ac:dyDescent="0.35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</row>
    <row r="275" spans="1:37" ht="21" customHeight="1" x14ac:dyDescent="0.35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</row>
    <row r="276" spans="1:37" ht="21" customHeight="1" x14ac:dyDescent="0.35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</row>
    <row r="277" spans="1:37" ht="21" customHeight="1" x14ac:dyDescent="0.35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</row>
    <row r="278" spans="1:37" ht="21" customHeight="1" x14ac:dyDescent="0.35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</row>
    <row r="279" spans="1:37" ht="21" customHeight="1" x14ac:dyDescent="0.35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</row>
    <row r="280" spans="1:37" ht="21" customHeight="1" x14ac:dyDescent="0.35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</row>
    <row r="281" spans="1:37" ht="21" customHeight="1" x14ac:dyDescent="0.35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</row>
    <row r="282" spans="1:37" ht="21" customHeight="1" x14ac:dyDescent="0.35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</row>
    <row r="283" spans="1:37" ht="21" customHeight="1" x14ac:dyDescent="0.35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</row>
    <row r="284" spans="1:37" ht="21" customHeight="1" x14ac:dyDescent="0.35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</row>
    <row r="285" spans="1:37" ht="21" customHeight="1" x14ac:dyDescent="0.35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</row>
    <row r="286" spans="1:37" ht="21" customHeight="1" x14ac:dyDescent="0.35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</row>
    <row r="287" spans="1:37" ht="21" customHeight="1" x14ac:dyDescent="0.35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</row>
    <row r="288" spans="1:37" ht="21" customHeight="1" x14ac:dyDescent="0.35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</row>
    <row r="289" spans="1:37" ht="21" customHeight="1" x14ac:dyDescent="0.35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</row>
    <row r="290" spans="1:37" ht="21" customHeight="1" x14ac:dyDescent="0.35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</row>
    <row r="291" spans="1:37" ht="21" customHeight="1" x14ac:dyDescent="0.35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</row>
    <row r="292" spans="1:37" ht="21" customHeight="1" x14ac:dyDescent="0.35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</row>
    <row r="293" spans="1:37" ht="21" customHeight="1" x14ac:dyDescent="0.35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</row>
    <row r="294" spans="1:37" ht="21" customHeight="1" x14ac:dyDescent="0.35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</row>
    <row r="295" spans="1:37" ht="21" customHeight="1" x14ac:dyDescent="0.35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</row>
    <row r="296" spans="1:37" ht="21" customHeight="1" x14ac:dyDescent="0.35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</row>
    <row r="297" spans="1:37" ht="21" customHeight="1" x14ac:dyDescent="0.35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</row>
    <row r="298" spans="1:37" ht="21" customHeight="1" x14ac:dyDescent="0.35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</row>
    <row r="299" spans="1:37" ht="21" customHeight="1" x14ac:dyDescent="0.35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</row>
    <row r="300" spans="1:37" ht="21" customHeight="1" x14ac:dyDescent="0.35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</row>
    <row r="301" spans="1:37" ht="21" customHeight="1" x14ac:dyDescent="0.35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</row>
    <row r="302" spans="1:37" ht="21" customHeight="1" x14ac:dyDescent="0.35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</row>
    <row r="303" spans="1:37" ht="21" customHeight="1" x14ac:dyDescent="0.35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</row>
    <row r="304" spans="1:37" ht="21" customHeight="1" x14ac:dyDescent="0.35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</row>
    <row r="305" spans="1:37" ht="21" customHeight="1" x14ac:dyDescent="0.35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</row>
    <row r="306" spans="1:37" ht="21" customHeight="1" x14ac:dyDescent="0.35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</row>
    <row r="307" spans="1:37" ht="21" customHeight="1" x14ac:dyDescent="0.35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</row>
    <row r="308" spans="1:37" ht="21" customHeight="1" x14ac:dyDescent="0.35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</row>
    <row r="309" spans="1:37" ht="21" customHeight="1" x14ac:dyDescent="0.35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</row>
    <row r="310" spans="1:37" ht="21" customHeight="1" x14ac:dyDescent="0.35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</row>
    <row r="311" spans="1:37" ht="21" customHeight="1" x14ac:dyDescent="0.35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</row>
    <row r="312" spans="1:37" ht="21" customHeight="1" x14ac:dyDescent="0.35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</row>
    <row r="313" spans="1:37" ht="21" customHeight="1" x14ac:dyDescent="0.35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</row>
    <row r="314" spans="1:37" ht="21" customHeight="1" x14ac:dyDescent="0.35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</row>
    <row r="315" spans="1:37" ht="21" customHeight="1" x14ac:dyDescent="0.35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</row>
    <row r="316" spans="1:37" ht="21" customHeight="1" x14ac:dyDescent="0.35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</row>
    <row r="317" spans="1:37" ht="21" customHeight="1" x14ac:dyDescent="0.35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</row>
    <row r="318" spans="1:37" ht="21" customHeight="1" x14ac:dyDescent="0.35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</row>
    <row r="319" spans="1:37" ht="21" customHeight="1" x14ac:dyDescent="0.35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</row>
    <row r="320" spans="1:37" ht="21" customHeight="1" x14ac:dyDescent="0.35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</row>
    <row r="321" spans="1:37" ht="21" customHeight="1" x14ac:dyDescent="0.35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</row>
    <row r="322" spans="1:37" ht="21" customHeight="1" x14ac:dyDescent="0.35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</row>
    <row r="323" spans="1:37" ht="21" customHeight="1" x14ac:dyDescent="0.35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</row>
    <row r="324" spans="1:37" ht="21" customHeight="1" x14ac:dyDescent="0.35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</row>
    <row r="325" spans="1:37" ht="21" customHeight="1" x14ac:dyDescent="0.35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</row>
    <row r="326" spans="1:37" ht="21" customHeight="1" x14ac:dyDescent="0.35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</row>
    <row r="327" spans="1:37" ht="21" customHeight="1" x14ac:dyDescent="0.35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</row>
    <row r="328" spans="1:37" ht="21" customHeight="1" x14ac:dyDescent="0.35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</row>
    <row r="329" spans="1:37" ht="21" customHeight="1" x14ac:dyDescent="0.35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</row>
    <row r="330" spans="1:37" ht="21" customHeight="1" x14ac:dyDescent="0.35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</row>
    <row r="331" spans="1:37" ht="21" customHeight="1" x14ac:dyDescent="0.35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</row>
    <row r="332" spans="1:37" ht="21" customHeight="1" x14ac:dyDescent="0.35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</row>
    <row r="333" spans="1:37" ht="21" customHeight="1" x14ac:dyDescent="0.35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</row>
    <row r="334" spans="1:37" ht="21" customHeight="1" x14ac:dyDescent="0.35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</row>
    <row r="335" spans="1:37" ht="21" customHeight="1" x14ac:dyDescent="0.35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</row>
    <row r="336" spans="1:37" ht="21" customHeight="1" x14ac:dyDescent="0.35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</row>
    <row r="337" spans="1:37" ht="21" customHeight="1" x14ac:dyDescent="0.35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</row>
    <row r="338" spans="1:37" ht="21" customHeight="1" x14ac:dyDescent="0.35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</row>
    <row r="339" spans="1:37" ht="21" customHeight="1" x14ac:dyDescent="0.35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</row>
    <row r="340" spans="1:37" ht="21" customHeight="1" x14ac:dyDescent="0.35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</row>
    <row r="341" spans="1:37" ht="21" customHeight="1" x14ac:dyDescent="0.35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</row>
    <row r="342" spans="1:37" ht="21" customHeight="1" x14ac:dyDescent="0.35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</row>
    <row r="343" spans="1:37" ht="21" customHeight="1" x14ac:dyDescent="0.35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</row>
    <row r="344" spans="1:37" ht="21" customHeight="1" x14ac:dyDescent="0.35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</row>
    <row r="345" spans="1:37" ht="21" customHeight="1" x14ac:dyDescent="0.35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</row>
    <row r="346" spans="1:37" ht="21" customHeight="1" x14ac:dyDescent="0.35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</row>
    <row r="347" spans="1:37" ht="21" customHeight="1" x14ac:dyDescent="0.35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</row>
    <row r="348" spans="1:37" ht="21" customHeight="1" x14ac:dyDescent="0.35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</row>
    <row r="349" spans="1:37" ht="21" customHeight="1" x14ac:dyDescent="0.35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</row>
    <row r="350" spans="1:37" ht="21" customHeight="1" x14ac:dyDescent="0.35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</row>
    <row r="351" spans="1:37" ht="21" customHeight="1" x14ac:dyDescent="0.35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</row>
    <row r="352" spans="1:37" ht="21" customHeight="1" x14ac:dyDescent="0.35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</row>
    <row r="353" spans="1:37" ht="21" customHeight="1" x14ac:dyDescent="0.35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</row>
    <row r="354" spans="1:37" ht="21" customHeight="1" x14ac:dyDescent="0.35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</row>
    <row r="355" spans="1:37" ht="21" customHeight="1" x14ac:dyDescent="0.35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</row>
    <row r="356" spans="1:37" ht="21" customHeight="1" x14ac:dyDescent="0.35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</row>
    <row r="357" spans="1:37" ht="21" customHeight="1" x14ac:dyDescent="0.35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</row>
    <row r="358" spans="1:37" ht="21" customHeight="1" x14ac:dyDescent="0.35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</row>
    <row r="359" spans="1:37" ht="21" customHeight="1" x14ac:dyDescent="0.35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</row>
    <row r="360" spans="1:37" ht="21" customHeight="1" x14ac:dyDescent="0.35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</row>
    <row r="361" spans="1:37" ht="21" customHeight="1" x14ac:dyDescent="0.35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</row>
    <row r="362" spans="1:37" ht="21" customHeight="1" x14ac:dyDescent="0.35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</row>
    <row r="363" spans="1:37" ht="21" customHeight="1" x14ac:dyDescent="0.35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</row>
    <row r="364" spans="1:37" ht="21" customHeight="1" x14ac:dyDescent="0.35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</row>
    <row r="365" spans="1:37" ht="21" customHeight="1" x14ac:dyDescent="0.35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</row>
    <row r="366" spans="1:37" ht="21" customHeight="1" x14ac:dyDescent="0.35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</row>
    <row r="367" spans="1:37" ht="21" customHeight="1" x14ac:dyDescent="0.35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</row>
    <row r="368" spans="1:37" ht="21" customHeight="1" x14ac:dyDescent="0.35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</row>
    <row r="369" spans="1:37" ht="21" customHeight="1" x14ac:dyDescent="0.35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</row>
    <row r="370" spans="1:37" ht="21" customHeight="1" x14ac:dyDescent="0.35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</row>
    <row r="371" spans="1:37" ht="21" customHeight="1" x14ac:dyDescent="0.35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</row>
    <row r="372" spans="1:37" ht="21" customHeight="1" x14ac:dyDescent="0.35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</row>
    <row r="373" spans="1:37" ht="21" customHeight="1" x14ac:dyDescent="0.35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</row>
    <row r="374" spans="1:37" ht="21" customHeight="1" x14ac:dyDescent="0.35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</row>
    <row r="375" spans="1:37" ht="21" customHeight="1" x14ac:dyDescent="0.35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</row>
    <row r="376" spans="1:37" ht="21" customHeight="1" x14ac:dyDescent="0.35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</row>
    <row r="377" spans="1:37" ht="21" customHeight="1" x14ac:dyDescent="0.35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</row>
    <row r="378" spans="1:37" ht="21" customHeight="1" x14ac:dyDescent="0.35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</row>
    <row r="379" spans="1:37" ht="21" customHeight="1" x14ac:dyDescent="0.35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</row>
    <row r="380" spans="1:37" ht="21" customHeight="1" x14ac:dyDescent="0.35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</row>
    <row r="381" spans="1:37" ht="21" customHeight="1" x14ac:dyDescent="0.35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</row>
    <row r="382" spans="1:37" ht="21" customHeight="1" x14ac:dyDescent="0.35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</row>
    <row r="383" spans="1:37" ht="21" customHeight="1" x14ac:dyDescent="0.35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</row>
    <row r="384" spans="1:37" ht="21" customHeight="1" x14ac:dyDescent="0.35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</row>
    <row r="385" spans="1:37" ht="21" customHeight="1" x14ac:dyDescent="0.35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</row>
    <row r="386" spans="1:37" ht="21" customHeight="1" x14ac:dyDescent="0.35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</row>
    <row r="387" spans="1:37" ht="21" customHeight="1" x14ac:dyDescent="0.35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</row>
    <row r="388" spans="1:37" ht="21" customHeight="1" x14ac:dyDescent="0.35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</row>
    <row r="389" spans="1:37" ht="21" customHeight="1" x14ac:dyDescent="0.35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</row>
    <row r="390" spans="1:37" ht="21" customHeight="1" x14ac:dyDescent="0.35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</row>
    <row r="391" spans="1:37" ht="21" customHeight="1" x14ac:dyDescent="0.35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</row>
    <row r="392" spans="1:37" ht="21" customHeight="1" x14ac:dyDescent="0.35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</row>
    <row r="393" spans="1:37" ht="21" customHeight="1" x14ac:dyDescent="0.35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</row>
    <row r="394" spans="1:37" ht="21" customHeight="1" x14ac:dyDescent="0.35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</row>
    <row r="395" spans="1:37" ht="21" customHeight="1" x14ac:dyDescent="0.35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</row>
    <row r="396" spans="1:37" ht="21" customHeight="1" x14ac:dyDescent="0.35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</row>
    <row r="397" spans="1:37" ht="21" customHeight="1" x14ac:dyDescent="0.35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</row>
    <row r="398" spans="1:37" ht="21" customHeight="1" x14ac:dyDescent="0.35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</row>
    <row r="399" spans="1:37" ht="21" customHeight="1" x14ac:dyDescent="0.35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</row>
    <row r="400" spans="1:37" ht="21" customHeight="1" x14ac:dyDescent="0.35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</row>
    <row r="401" spans="1:37" ht="21" customHeight="1" x14ac:dyDescent="0.35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</row>
    <row r="402" spans="1:37" ht="21" customHeight="1" x14ac:dyDescent="0.35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</row>
    <row r="403" spans="1:37" ht="21" customHeight="1" x14ac:dyDescent="0.35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</row>
    <row r="404" spans="1:37" ht="21" customHeight="1" x14ac:dyDescent="0.35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</row>
    <row r="405" spans="1:37" ht="21" customHeight="1" x14ac:dyDescent="0.35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</row>
    <row r="406" spans="1:37" ht="21" customHeight="1" x14ac:dyDescent="0.35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</row>
    <row r="407" spans="1:37" ht="21" customHeight="1" x14ac:dyDescent="0.35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</row>
    <row r="408" spans="1:37" ht="21" customHeight="1" x14ac:dyDescent="0.35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</row>
    <row r="409" spans="1:37" ht="21" customHeight="1" x14ac:dyDescent="0.35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</row>
    <row r="410" spans="1:37" ht="21" customHeight="1" x14ac:dyDescent="0.35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</row>
    <row r="411" spans="1:37" ht="21" customHeight="1" x14ac:dyDescent="0.35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</row>
    <row r="412" spans="1:37" ht="21" customHeight="1" x14ac:dyDescent="0.35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</row>
    <row r="413" spans="1:37" ht="21" customHeight="1" x14ac:dyDescent="0.35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</row>
    <row r="414" spans="1:37" ht="21" customHeight="1" x14ac:dyDescent="0.35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</row>
    <row r="415" spans="1:37" ht="21" customHeight="1" x14ac:dyDescent="0.35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</row>
    <row r="416" spans="1:37" ht="21" customHeight="1" x14ac:dyDescent="0.35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</row>
    <row r="417" spans="1:37" ht="21" customHeight="1" x14ac:dyDescent="0.35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</row>
    <row r="418" spans="1:37" ht="21" customHeight="1" x14ac:dyDescent="0.35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</row>
    <row r="419" spans="1:37" ht="21" customHeight="1" x14ac:dyDescent="0.35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</row>
    <row r="420" spans="1:37" ht="21" customHeight="1" x14ac:dyDescent="0.35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</row>
    <row r="421" spans="1:37" ht="21" customHeight="1" x14ac:dyDescent="0.35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</row>
    <row r="422" spans="1:37" ht="21" customHeight="1" x14ac:dyDescent="0.35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</row>
    <row r="423" spans="1:37" ht="21" customHeight="1" x14ac:dyDescent="0.35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</row>
    <row r="424" spans="1:37" ht="21" customHeight="1" x14ac:dyDescent="0.35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</row>
    <row r="425" spans="1:37" ht="21" customHeight="1" x14ac:dyDescent="0.35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</row>
    <row r="426" spans="1:37" ht="21" customHeight="1" x14ac:dyDescent="0.35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</row>
    <row r="427" spans="1:37" ht="21" customHeight="1" x14ac:dyDescent="0.35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</row>
    <row r="428" spans="1:37" ht="21" customHeight="1" x14ac:dyDescent="0.35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</row>
    <row r="429" spans="1:37" ht="21" customHeight="1" x14ac:dyDescent="0.35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</row>
    <row r="430" spans="1:37" ht="21" customHeight="1" x14ac:dyDescent="0.35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</row>
    <row r="431" spans="1:37" ht="21" customHeight="1" x14ac:dyDescent="0.35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</row>
    <row r="432" spans="1:37" ht="21" customHeight="1" x14ac:dyDescent="0.35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</row>
    <row r="433" spans="1:37" ht="21" customHeight="1" x14ac:dyDescent="0.35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</row>
    <row r="434" spans="1:37" ht="21" customHeight="1" x14ac:dyDescent="0.35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</row>
    <row r="435" spans="1:37" ht="21" customHeight="1" x14ac:dyDescent="0.35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</row>
    <row r="436" spans="1:37" ht="21" customHeight="1" x14ac:dyDescent="0.35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</row>
    <row r="437" spans="1:37" ht="21" customHeight="1" x14ac:dyDescent="0.35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</row>
    <row r="438" spans="1:37" ht="21" customHeight="1" x14ac:dyDescent="0.35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</row>
    <row r="439" spans="1:37" ht="21" customHeight="1" x14ac:dyDescent="0.35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</row>
    <row r="440" spans="1:37" ht="21" customHeight="1" x14ac:dyDescent="0.35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</row>
    <row r="441" spans="1:37" ht="21" customHeight="1" x14ac:dyDescent="0.35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</row>
    <row r="442" spans="1:37" ht="21" customHeight="1" x14ac:dyDescent="0.35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</row>
    <row r="443" spans="1:37" ht="21" customHeight="1" x14ac:dyDescent="0.35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</row>
    <row r="444" spans="1:37" ht="21" customHeight="1" x14ac:dyDescent="0.35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</row>
    <row r="445" spans="1:37" ht="21" customHeight="1" x14ac:dyDescent="0.35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</row>
    <row r="446" spans="1:37" ht="21" customHeight="1" x14ac:dyDescent="0.35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</row>
    <row r="447" spans="1:37" ht="21" customHeight="1" x14ac:dyDescent="0.35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</row>
    <row r="448" spans="1:37" ht="21" customHeight="1" x14ac:dyDescent="0.35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</row>
    <row r="449" spans="1:37" ht="21" customHeight="1" x14ac:dyDescent="0.35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</row>
    <row r="450" spans="1:37" ht="21" customHeight="1" x14ac:dyDescent="0.35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</row>
    <row r="451" spans="1:37" ht="21" customHeight="1" x14ac:dyDescent="0.35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</row>
    <row r="452" spans="1:37" ht="21" customHeight="1" x14ac:dyDescent="0.35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</row>
    <row r="453" spans="1:37" ht="21" customHeight="1" x14ac:dyDescent="0.35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</row>
    <row r="454" spans="1:37" ht="21" customHeight="1" x14ac:dyDescent="0.35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</row>
    <row r="455" spans="1:37" ht="21" customHeight="1" x14ac:dyDescent="0.35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</row>
    <row r="456" spans="1:37" ht="21" customHeight="1" x14ac:dyDescent="0.35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</row>
    <row r="457" spans="1:37" ht="21" customHeight="1" x14ac:dyDescent="0.35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</row>
    <row r="458" spans="1:37" ht="21" customHeight="1" x14ac:dyDescent="0.35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</row>
    <row r="459" spans="1:37" ht="21" customHeight="1" x14ac:dyDescent="0.35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</row>
    <row r="460" spans="1:37" ht="21" customHeight="1" x14ac:dyDescent="0.35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</row>
    <row r="461" spans="1:37" ht="21" customHeight="1" x14ac:dyDescent="0.35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</row>
    <row r="462" spans="1:37" ht="21" customHeight="1" x14ac:dyDescent="0.35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</row>
    <row r="463" spans="1:37" ht="21" customHeight="1" x14ac:dyDescent="0.35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</row>
    <row r="464" spans="1:37" ht="21" customHeight="1" x14ac:dyDescent="0.35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</row>
    <row r="465" spans="1:37" ht="21" customHeight="1" x14ac:dyDescent="0.35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</row>
    <row r="466" spans="1:37" ht="21" customHeight="1" x14ac:dyDescent="0.35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</row>
    <row r="467" spans="1:37" ht="21" customHeight="1" x14ac:dyDescent="0.35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</row>
    <row r="468" spans="1:37" ht="21" customHeight="1" x14ac:dyDescent="0.35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</row>
    <row r="469" spans="1:37" ht="21" customHeight="1" x14ac:dyDescent="0.35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</row>
    <row r="470" spans="1:37" ht="21" customHeight="1" x14ac:dyDescent="0.35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</row>
    <row r="471" spans="1:37" ht="21" customHeight="1" x14ac:dyDescent="0.35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</row>
    <row r="472" spans="1:37" ht="21" customHeight="1" x14ac:dyDescent="0.35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</row>
    <row r="473" spans="1:37" ht="21" customHeight="1" x14ac:dyDescent="0.35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</row>
    <row r="474" spans="1:37" ht="21" customHeight="1" x14ac:dyDescent="0.35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</row>
    <row r="475" spans="1:37" ht="21" customHeight="1" x14ac:dyDescent="0.35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</row>
    <row r="476" spans="1:37" ht="21" customHeight="1" x14ac:dyDescent="0.35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</row>
    <row r="477" spans="1:37" ht="21" customHeight="1" x14ac:dyDescent="0.35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</row>
    <row r="478" spans="1:37" ht="21" customHeight="1" x14ac:dyDescent="0.35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</row>
    <row r="479" spans="1:37" ht="21" customHeight="1" x14ac:dyDescent="0.35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</row>
    <row r="480" spans="1:37" ht="21" customHeight="1" x14ac:dyDescent="0.35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</row>
    <row r="481" spans="1:37" ht="21" customHeight="1" x14ac:dyDescent="0.35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</row>
    <row r="482" spans="1:37" ht="21" customHeight="1" x14ac:dyDescent="0.35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</row>
    <row r="483" spans="1:37" ht="21" customHeight="1" x14ac:dyDescent="0.35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</row>
    <row r="484" spans="1:37" ht="21" customHeight="1" x14ac:dyDescent="0.35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</row>
    <row r="485" spans="1:37" ht="21" customHeight="1" x14ac:dyDescent="0.35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</row>
    <row r="486" spans="1:37" ht="21" customHeight="1" x14ac:dyDescent="0.35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</row>
    <row r="487" spans="1:37" ht="21" customHeight="1" x14ac:dyDescent="0.35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</row>
    <row r="488" spans="1:37" ht="21" customHeight="1" x14ac:dyDescent="0.35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</row>
    <row r="489" spans="1:37" ht="21" customHeight="1" x14ac:dyDescent="0.35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</row>
    <row r="490" spans="1:37" ht="21" customHeight="1" x14ac:dyDescent="0.35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</row>
    <row r="491" spans="1:37" ht="21" customHeight="1" x14ac:dyDescent="0.35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</row>
    <row r="492" spans="1:37" ht="21" customHeight="1" x14ac:dyDescent="0.35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</row>
    <row r="493" spans="1:37" ht="21" customHeight="1" x14ac:dyDescent="0.35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</row>
    <row r="494" spans="1:37" ht="21" customHeight="1" x14ac:dyDescent="0.35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</row>
    <row r="495" spans="1:37" ht="21" customHeight="1" x14ac:dyDescent="0.35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</row>
    <row r="496" spans="1:37" ht="21" customHeight="1" x14ac:dyDescent="0.35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</row>
    <row r="497" spans="1:37" ht="21" customHeight="1" x14ac:dyDescent="0.35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</row>
    <row r="498" spans="1:37" ht="21" customHeight="1" x14ac:dyDescent="0.35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</row>
    <row r="499" spans="1:37" ht="21" customHeight="1" x14ac:dyDescent="0.35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</row>
    <row r="500" spans="1:37" ht="21" customHeight="1" x14ac:dyDescent="0.35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</row>
    <row r="501" spans="1:37" ht="21" customHeight="1" x14ac:dyDescent="0.35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</row>
    <row r="502" spans="1:37" ht="21" customHeight="1" x14ac:dyDescent="0.35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</row>
    <row r="503" spans="1:37" ht="21" customHeight="1" x14ac:dyDescent="0.35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</row>
    <row r="504" spans="1:37" ht="21" customHeight="1" x14ac:dyDescent="0.35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</row>
    <row r="505" spans="1:37" ht="21" customHeight="1" x14ac:dyDescent="0.35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</row>
    <row r="506" spans="1:37" ht="21" customHeight="1" x14ac:dyDescent="0.35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</row>
    <row r="507" spans="1:37" ht="21" customHeight="1" x14ac:dyDescent="0.35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</row>
    <row r="508" spans="1:37" ht="21" customHeight="1" x14ac:dyDescent="0.35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</row>
    <row r="509" spans="1:37" ht="21" customHeight="1" x14ac:dyDescent="0.35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</row>
    <row r="510" spans="1:37" ht="21" customHeight="1" x14ac:dyDescent="0.35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</row>
    <row r="511" spans="1:37" ht="21" customHeight="1" x14ac:dyDescent="0.35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</row>
    <row r="512" spans="1:37" ht="21" customHeight="1" x14ac:dyDescent="0.35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</row>
    <row r="513" spans="1:37" ht="21" customHeight="1" x14ac:dyDescent="0.35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</row>
    <row r="514" spans="1:37" ht="21" customHeight="1" x14ac:dyDescent="0.35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</row>
    <row r="515" spans="1:37" ht="21" customHeight="1" x14ac:dyDescent="0.35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</row>
    <row r="516" spans="1:37" ht="21" customHeight="1" x14ac:dyDescent="0.35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</row>
    <row r="517" spans="1:37" ht="21" customHeight="1" x14ac:dyDescent="0.35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</row>
    <row r="518" spans="1:37" ht="21" customHeight="1" x14ac:dyDescent="0.35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</row>
    <row r="519" spans="1:37" ht="21" customHeight="1" x14ac:dyDescent="0.35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</row>
    <row r="520" spans="1:37" ht="21" customHeight="1" x14ac:dyDescent="0.35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</row>
    <row r="521" spans="1:37" ht="21" customHeight="1" x14ac:dyDescent="0.35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</row>
    <row r="522" spans="1:37" ht="21" customHeight="1" x14ac:dyDescent="0.35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</row>
    <row r="523" spans="1:37" ht="21" customHeight="1" x14ac:dyDescent="0.35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</row>
    <row r="524" spans="1:37" ht="21" customHeight="1" x14ac:dyDescent="0.35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</row>
    <row r="525" spans="1:37" ht="21" customHeight="1" x14ac:dyDescent="0.35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</row>
    <row r="526" spans="1:37" ht="21" customHeight="1" x14ac:dyDescent="0.35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</row>
    <row r="527" spans="1:37" ht="21" customHeight="1" x14ac:dyDescent="0.35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</row>
    <row r="528" spans="1:37" ht="21" customHeight="1" x14ac:dyDescent="0.35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</row>
    <row r="529" spans="1:37" ht="21" customHeight="1" x14ac:dyDescent="0.35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</row>
    <row r="530" spans="1:37" ht="21" customHeight="1" x14ac:dyDescent="0.35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</row>
    <row r="531" spans="1:37" ht="21" customHeight="1" x14ac:dyDescent="0.35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</row>
    <row r="532" spans="1:37" ht="21" customHeight="1" x14ac:dyDescent="0.35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</row>
    <row r="533" spans="1:37" ht="21" customHeight="1" x14ac:dyDescent="0.35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</row>
    <row r="534" spans="1:37" ht="21" customHeight="1" x14ac:dyDescent="0.35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</row>
    <row r="535" spans="1:37" ht="21" customHeight="1" x14ac:dyDescent="0.35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</row>
    <row r="536" spans="1:37" ht="21" customHeight="1" x14ac:dyDescent="0.35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</row>
    <row r="537" spans="1:37" ht="21" customHeight="1" x14ac:dyDescent="0.35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</row>
    <row r="538" spans="1:37" ht="21" customHeight="1" x14ac:dyDescent="0.35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</row>
    <row r="539" spans="1:37" ht="21" customHeight="1" x14ac:dyDescent="0.35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</row>
    <row r="540" spans="1:37" ht="21" customHeight="1" x14ac:dyDescent="0.35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</row>
    <row r="541" spans="1:37" ht="21" customHeight="1" x14ac:dyDescent="0.35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</row>
    <row r="542" spans="1:37" ht="21" customHeight="1" x14ac:dyDescent="0.35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</row>
    <row r="543" spans="1:37" ht="21" customHeight="1" x14ac:dyDescent="0.35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</row>
    <row r="544" spans="1:37" ht="21" customHeight="1" x14ac:dyDescent="0.35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</row>
    <row r="545" spans="1:37" ht="21" customHeight="1" x14ac:dyDescent="0.35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</row>
    <row r="546" spans="1:37" ht="21" customHeight="1" x14ac:dyDescent="0.35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</row>
    <row r="547" spans="1:37" ht="21" customHeight="1" x14ac:dyDescent="0.35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</row>
    <row r="548" spans="1:37" ht="21" customHeight="1" x14ac:dyDescent="0.35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</row>
    <row r="549" spans="1:37" ht="21" customHeight="1" x14ac:dyDescent="0.35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</row>
    <row r="550" spans="1:37" ht="21" customHeight="1" x14ac:dyDescent="0.35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</row>
    <row r="551" spans="1:37" ht="21" customHeight="1" x14ac:dyDescent="0.35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</row>
    <row r="552" spans="1:37" ht="21" customHeight="1" x14ac:dyDescent="0.35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</row>
    <row r="553" spans="1:37" ht="21" customHeight="1" x14ac:dyDescent="0.35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</row>
    <row r="554" spans="1:37" ht="21" customHeight="1" x14ac:dyDescent="0.35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</row>
    <row r="555" spans="1:37" ht="21" customHeight="1" x14ac:dyDescent="0.35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</row>
    <row r="556" spans="1:37" ht="21" customHeight="1" x14ac:dyDescent="0.35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</row>
    <row r="557" spans="1:37" ht="21" customHeight="1" x14ac:dyDescent="0.35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</row>
    <row r="558" spans="1:37" ht="21" customHeight="1" x14ac:dyDescent="0.35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</row>
    <row r="559" spans="1:37" ht="21" customHeight="1" x14ac:dyDescent="0.35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</row>
    <row r="560" spans="1:37" ht="21" customHeight="1" x14ac:dyDescent="0.35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</row>
    <row r="561" spans="1:37" ht="21" customHeight="1" x14ac:dyDescent="0.35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</row>
    <row r="562" spans="1:37" ht="21" customHeight="1" x14ac:dyDescent="0.35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</row>
    <row r="563" spans="1:37" ht="21" customHeight="1" x14ac:dyDescent="0.35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</row>
    <row r="564" spans="1:37" ht="21" customHeight="1" x14ac:dyDescent="0.35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</row>
    <row r="565" spans="1:37" ht="21" customHeight="1" x14ac:dyDescent="0.35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</row>
    <row r="566" spans="1:37" ht="21" customHeight="1" x14ac:dyDescent="0.35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</row>
    <row r="567" spans="1:37" ht="21" customHeight="1" x14ac:dyDescent="0.35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</row>
    <row r="568" spans="1:37" ht="21" customHeight="1" x14ac:dyDescent="0.35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</row>
    <row r="569" spans="1:37" ht="21" customHeight="1" x14ac:dyDescent="0.35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</row>
    <row r="570" spans="1:37" ht="21" customHeight="1" x14ac:dyDescent="0.35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</row>
    <row r="571" spans="1:37" ht="21" customHeight="1" x14ac:dyDescent="0.35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</row>
    <row r="572" spans="1:37" ht="21" customHeight="1" x14ac:dyDescent="0.35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</row>
    <row r="573" spans="1:37" ht="21" customHeight="1" x14ac:dyDescent="0.35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</row>
    <row r="574" spans="1:37" ht="21" customHeight="1" x14ac:dyDescent="0.35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</row>
    <row r="575" spans="1:37" ht="21" customHeight="1" x14ac:dyDescent="0.35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</row>
    <row r="576" spans="1:37" ht="21" customHeight="1" x14ac:dyDescent="0.35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</row>
    <row r="577" spans="1:37" ht="21" customHeight="1" x14ac:dyDescent="0.35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</row>
    <row r="578" spans="1:37" ht="21" customHeight="1" x14ac:dyDescent="0.35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</row>
    <row r="579" spans="1:37" ht="21" customHeight="1" x14ac:dyDescent="0.35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</row>
    <row r="580" spans="1:37" ht="21" customHeight="1" x14ac:dyDescent="0.35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</row>
    <row r="581" spans="1:37" ht="21" customHeight="1" x14ac:dyDescent="0.35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</row>
    <row r="582" spans="1:37" ht="21" customHeight="1" x14ac:dyDescent="0.35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</row>
    <row r="583" spans="1:37" ht="21" customHeight="1" x14ac:dyDescent="0.35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</row>
    <row r="584" spans="1:37" ht="21" customHeight="1" x14ac:dyDescent="0.35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</row>
    <row r="585" spans="1:37" ht="21" customHeight="1" x14ac:dyDescent="0.35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</row>
    <row r="586" spans="1:37" ht="21" customHeight="1" x14ac:dyDescent="0.35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</row>
    <row r="587" spans="1:37" ht="21" customHeight="1" x14ac:dyDescent="0.35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</row>
    <row r="588" spans="1:37" ht="21" customHeight="1" x14ac:dyDescent="0.35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</row>
    <row r="589" spans="1:37" ht="21" customHeight="1" x14ac:dyDescent="0.35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</row>
    <row r="590" spans="1:37" ht="21" customHeight="1" x14ac:dyDescent="0.35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</row>
    <row r="591" spans="1:37" ht="21" customHeight="1" x14ac:dyDescent="0.35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</row>
    <row r="592" spans="1:37" ht="21" customHeight="1" x14ac:dyDescent="0.35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</row>
    <row r="593" spans="1:37" ht="21" customHeight="1" x14ac:dyDescent="0.35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</row>
    <row r="594" spans="1:37" ht="21" customHeight="1" x14ac:dyDescent="0.35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</row>
    <row r="595" spans="1:37" ht="21" customHeight="1" x14ac:dyDescent="0.35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</row>
    <row r="596" spans="1:37" ht="21" customHeight="1" x14ac:dyDescent="0.35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</row>
    <row r="597" spans="1:37" ht="21" customHeight="1" x14ac:dyDescent="0.35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</row>
    <row r="598" spans="1:37" ht="21" customHeight="1" x14ac:dyDescent="0.35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</row>
    <row r="599" spans="1:37" ht="21" customHeight="1" x14ac:dyDescent="0.35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</row>
    <row r="600" spans="1:37" ht="21" customHeight="1" x14ac:dyDescent="0.35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</row>
    <row r="601" spans="1:37" ht="21" customHeight="1" x14ac:dyDescent="0.35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</row>
    <row r="602" spans="1:37" ht="21" customHeight="1" x14ac:dyDescent="0.35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</row>
    <row r="603" spans="1:37" ht="21" customHeight="1" x14ac:dyDescent="0.35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</row>
    <row r="604" spans="1:37" ht="21" customHeight="1" x14ac:dyDescent="0.35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</row>
    <row r="605" spans="1:37" ht="21" customHeight="1" x14ac:dyDescent="0.35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</row>
    <row r="606" spans="1:37" ht="21" customHeight="1" x14ac:dyDescent="0.35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</row>
    <row r="607" spans="1:37" ht="21" customHeight="1" x14ac:dyDescent="0.35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</row>
    <row r="608" spans="1:37" ht="21" customHeight="1" x14ac:dyDescent="0.35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</row>
    <row r="609" spans="1:37" ht="21" customHeight="1" x14ac:dyDescent="0.35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</row>
    <row r="610" spans="1:37" ht="21" customHeight="1" x14ac:dyDescent="0.35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</row>
    <row r="611" spans="1:37" ht="21" customHeight="1" x14ac:dyDescent="0.35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</row>
    <row r="612" spans="1:37" ht="21" customHeight="1" x14ac:dyDescent="0.35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</row>
    <row r="613" spans="1:37" ht="21" customHeight="1" x14ac:dyDescent="0.35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</row>
    <row r="614" spans="1:37" ht="21" customHeight="1" x14ac:dyDescent="0.35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</row>
    <row r="615" spans="1:37" ht="21" customHeight="1" x14ac:dyDescent="0.35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</row>
    <row r="616" spans="1:37" ht="21" customHeight="1" x14ac:dyDescent="0.35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</row>
    <row r="617" spans="1:37" ht="21" customHeight="1" x14ac:dyDescent="0.35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</row>
    <row r="618" spans="1:37" ht="21" customHeight="1" x14ac:dyDescent="0.35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</row>
    <row r="619" spans="1:37" ht="21" customHeight="1" x14ac:dyDescent="0.35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</row>
    <row r="620" spans="1:37" ht="21" customHeight="1" x14ac:dyDescent="0.35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</row>
    <row r="621" spans="1:37" ht="21" customHeight="1" x14ac:dyDescent="0.35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</row>
    <row r="622" spans="1:37" ht="21" customHeight="1" x14ac:dyDescent="0.35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</row>
    <row r="623" spans="1:37" ht="21" customHeight="1" x14ac:dyDescent="0.35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</row>
    <row r="624" spans="1:37" ht="21" customHeight="1" x14ac:dyDescent="0.35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</row>
    <row r="625" spans="1:37" ht="21" customHeight="1" x14ac:dyDescent="0.35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</row>
    <row r="626" spans="1:37" ht="21" customHeight="1" x14ac:dyDescent="0.35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</row>
    <row r="627" spans="1:37" ht="21" customHeight="1" x14ac:dyDescent="0.35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</row>
    <row r="628" spans="1:37" ht="21" customHeight="1" x14ac:dyDescent="0.35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</row>
    <row r="629" spans="1:37" ht="21" customHeight="1" x14ac:dyDescent="0.35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</row>
    <row r="630" spans="1:37" ht="21" customHeight="1" x14ac:dyDescent="0.35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</row>
    <row r="631" spans="1:37" ht="21" customHeight="1" x14ac:dyDescent="0.35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</row>
    <row r="632" spans="1:37" ht="21" customHeight="1" x14ac:dyDescent="0.35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</row>
    <row r="633" spans="1:37" ht="21" customHeight="1" x14ac:dyDescent="0.35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</row>
    <row r="634" spans="1:37" ht="21" customHeight="1" x14ac:dyDescent="0.35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</row>
    <row r="635" spans="1:37" ht="21" customHeight="1" x14ac:dyDescent="0.35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</row>
    <row r="636" spans="1:37" ht="21" customHeight="1" x14ac:dyDescent="0.35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</row>
    <row r="637" spans="1:37" ht="21" customHeight="1" x14ac:dyDescent="0.35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</row>
    <row r="638" spans="1:37" ht="21" customHeight="1" x14ac:dyDescent="0.35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</row>
    <row r="639" spans="1:37" ht="21" customHeight="1" x14ac:dyDescent="0.35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</row>
    <row r="640" spans="1:37" ht="21" customHeight="1" x14ac:dyDescent="0.35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</row>
    <row r="641" spans="1:37" ht="21" customHeight="1" x14ac:dyDescent="0.35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</row>
    <row r="642" spans="1:37" ht="21" customHeight="1" x14ac:dyDescent="0.35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</row>
    <row r="643" spans="1:37" ht="21" customHeight="1" x14ac:dyDescent="0.35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</row>
    <row r="644" spans="1:37" ht="21" customHeight="1" x14ac:dyDescent="0.35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</row>
    <row r="645" spans="1:37" ht="21" customHeight="1" x14ac:dyDescent="0.35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</row>
    <row r="646" spans="1:37" ht="21" customHeight="1" x14ac:dyDescent="0.35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</row>
    <row r="647" spans="1:37" ht="21" customHeight="1" x14ac:dyDescent="0.35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</row>
    <row r="648" spans="1:37" ht="21" customHeight="1" x14ac:dyDescent="0.35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</row>
    <row r="649" spans="1:37" ht="21" customHeight="1" x14ac:dyDescent="0.35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</row>
    <row r="650" spans="1:37" ht="21" customHeight="1" x14ac:dyDescent="0.35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</row>
    <row r="651" spans="1:37" ht="21" customHeight="1" x14ac:dyDescent="0.35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</row>
    <row r="652" spans="1:37" ht="21" customHeight="1" x14ac:dyDescent="0.35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</row>
    <row r="653" spans="1:37" ht="21" customHeight="1" x14ac:dyDescent="0.35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</row>
    <row r="654" spans="1:37" ht="21" customHeight="1" x14ac:dyDescent="0.35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</row>
    <row r="655" spans="1:37" ht="21" customHeight="1" x14ac:dyDescent="0.35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</row>
    <row r="656" spans="1:37" ht="21" customHeight="1" x14ac:dyDescent="0.35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</row>
    <row r="657" spans="1:37" ht="21" customHeight="1" x14ac:dyDescent="0.35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</row>
    <row r="658" spans="1:37" ht="21" customHeight="1" x14ac:dyDescent="0.35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</row>
    <row r="659" spans="1:37" ht="21" customHeight="1" x14ac:dyDescent="0.35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</row>
    <row r="660" spans="1:37" ht="21" customHeight="1" x14ac:dyDescent="0.35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</row>
    <row r="661" spans="1:37" ht="21" customHeight="1" x14ac:dyDescent="0.35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</row>
    <row r="662" spans="1:37" ht="21" customHeight="1" x14ac:dyDescent="0.35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</row>
    <row r="663" spans="1:37" ht="21" customHeight="1" x14ac:dyDescent="0.35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</row>
    <row r="664" spans="1:37" ht="21" customHeight="1" x14ac:dyDescent="0.35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</row>
    <row r="665" spans="1:37" ht="21" customHeight="1" x14ac:dyDescent="0.35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</row>
    <row r="666" spans="1:37" ht="21" customHeight="1" x14ac:dyDescent="0.35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</row>
    <row r="667" spans="1:37" ht="21" customHeight="1" x14ac:dyDescent="0.35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</row>
    <row r="668" spans="1:37" ht="21" customHeight="1" x14ac:dyDescent="0.35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</row>
    <row r="669" spans="1:37" ht="21" customHeight="1" x14ac:dyDescent="0.35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</row>
    <row r="670" spans="1:37" ht="21" customHeight="1" x14ac:dyDescent="0.35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</row>
    <row r="671" spans="1:37" ht="21" customHeight="1" x14ac:dyDescent="0.35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</row>
    <row r="672" spans="1:37" ht="21" customHeight="1" x14ac:dyDescent="0.35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</row>
    <row r="673" spans="1:37" ht="21" customHeight="1" x14ac:dyDescent="0.35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</row>
    <row r="674" spans="1:37" ht="21" customHeight="1" x14ac:dyDescent="0.35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</row>
    <row r="675" spans="1:37" ht="21" customHeight="1" x14ac:dyDescent="0.35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</row>
    <row r="676" spans="1:37" ht="21" customHeight="1" x14ac:dyDescent="0.35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</row>
    <row r="677" spans="1:37" ht="21" customHeight="1" x14ac:dyDescent="0.35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</row>
    <row r="678" spans="1:37" ht="21" customHeight="1" x14ac:dyDescent="0.35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</row>
    <row r="679" spans="1:37" ht="21" customHeight="1" x14ac:dyDescent="0.35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</row>
    <row r="680" spans="1:37" ht="21" customHeight="1" x14ac:dyDescent="0.35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</row>
    <row r="681" spans="1:37" ht="21" customHeight="1" x14ac:dyDescent="0.35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</row>
    <row r="682" spans="1:37" ht="21" customHeight="1" x14ac:dyDescent="0.35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</row>
    <row r="683" spans="1:37" ht="21" customHeight="1" x14ac:dyDescent="0.35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</row>
    <row r="684" spans="1:37" ht="21" customHeight="1" x14ac:dyDescent="0.35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</row>
    <row r="685" spans="1:37" ht="21" customHeight="1" x14ac:dyDescent="0.35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</row>
    <row r="686" spans="1:37" ht="21" customHeight="1" x14ac:dyDescent="0.35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</row>
    <row r="687" spans="1:37" ht="21" customHeight="1" x14ac:dyDescent="0.35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</row>
    <row r="688" spans="1:37" ht="21" customHeight="1" x14ac:dyDescent="0.35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</row>
    <row r="689" spans="1:37" ht="21" customHeight="1" x14ac:dyDescent="0.35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</row>
    <row r="690" spans="1:37" ht="21" customHeight="1" x14ac:dyDescent="0.35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</row>
    <row r="691" spans="1:37" ht="21" customHeight="1" x14ac:dyDescent="0.35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</row>
    <row r="692" spans="1:37" ht="21" customHeight="1" x14ac:dyDescent="0.35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</row>
    <row r="693" spans="1:37" ht="21" customHeight="1" x14ac:dyDescent="0.35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</row>
    <row r="694" spans="1:37" ht="21" customHeight="1" x14ac:dyDescent="0.35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</row>
    <row r="695" spans="1:37" ht="21" customHeight="1" x14ac:dyDescent="0.35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</row>
    <row r="696" spans="1:37" ht="21" customHeight="1" x14ac:dyDescent="0.35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</row>
    <row r="697" spans="1:37" ht="21" customHeight="1" x14ac:dyDescent="0.35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</row>
    <row r="698" spans="1:37" ht="21" customHeight="1" x14ac:dyDescent="0.35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</row>
    <row r="699" spans="1:37" ht="21" customHeight="1" x14ac:dyDescent="0.35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</row>
    <row r="700" spans="1:37" ht="21" customHeight="1" x14ac:dyDescent="0.35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</row>
    <row r="701" spans="1:37" ht="21" customHeight="1" x14ac:dyDescent="0.35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</row>
    <row r="702" spans="1:37" ht="21" customHeight="1" x14ac:dyDescent="0.35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</row>
    <row r="703" spans="1:37" ht="21" customHeight="1" x14ac:dyDescent="0.35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</row>
    <row r="704" spans="1:37" ht="21" customHeight="1" x14ac:dyDescent="0.35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</row>
    <row r="705" spans="1:37" ht="21" customHeight="1" x14ac:dyDescent="0.35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</row>
    <row r="706" spans="1:37" ht="21" customHeight="1" x14ac:dyDescent="0.35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</row>
    <row r="707" spans="1:37" ht="21" customHeight="1" x14ac:dyDescent="0.35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</row>
    <row r="708" spans="1:37" ht="21" customHeight="1" x14ac:dyDescent="0.35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</row>
    <row r="709" spans="1:37" ht="21" customHeight="1" x14ac:dyDescent="0.35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</row>
    <row r="710" spans="1:37" ht="21" customHeight="1" x14ac:dyDescent="0.35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</row>
    <row r="711" spans="1:37" ht="21" customHeight="1" x14ac:dyDescent="0.35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</row>
    <row r="712" spans="1:37" ht="21" customHeight="1" x14ac:dyDescent="0.35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</row>
    <row r="713" spans="1:37" ht="21" customHeight="1" x14ac:dyDescent="0.35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</row>
    <row r="714" spans="1:37" ht="21" customHeight="1" x14ac:dyDescent="0.35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</row>
    <row r="715" spans="1:37" ht="21" customHeight="1" x14ac:dyDescent="0.35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</row>
    <row r="716" spans="1:37" ht="21" customHeight="1" x14ac:dyDescent="0.35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</row>
    <row r="717" spans="1:37" ht="21" customHeight="1" x14ac:dyDescent="0.35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</row>
    <row r="718" spans="1:37" ht="21" customHeight="1" x14ac:dyDescent="0.35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</row>
    <row r="719" spans="1:37" ht="21" customHeight="1" x14ac:dyDescent="0.35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</row>
    <row r="720" spans="1:37" ht="21" customHeight="1" x14ac:dyDescent="0.35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</row>
    <row r="721" spans="1:37" ht="21" customHeight="1" x14ac:dyDescent="0.35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</row>
    <row r="722" spans="1:37" ht="21" customHeight="1" x14ac:dyDescent="0.35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</row>
    <row r="723" spans="1:37" ht="21" customHeight="1" x14ac:dyDescent="0.35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</row>
    <row r="724" spans="1:37" ht="21" customHeight="1" x14ac:dyDescent="0.35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</row>
    <row r="725" spans="1:37" ht="21" customHeight="1" x14ac:dyDescent="0.35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</row>
    <row r="726" spans="1:37" ht="21" customHeight="1" x14ac:dyDescent="0.35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</row>
    <row r="727" spans="1:37" ht="21" customHeight="1" x14ac:dyDescent="0.35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</row>
    <row r="728" spans="1:37" ht="21" customHeight="1" x14ac:dyDescent="0.35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</row>
    <row r="729" spans="1:37" ht="21" customHeight="1" x14ac:dyDescent="0.35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</row>
    <row r="730" spans="1:37" ht="21" customHeight="1" x14ac:dyDescent="0.35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</row>
    <row r="731" spans="1:37" ht="21" customHeight="1" x14ac:dyDescent="0.35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</row>
    <row r="732" spans="1:37" ht="21" customHeight="1" x14ac:dyDescent="0.35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</row>
    <row r="733" spans="1:37" ht="21" customHeight="1" x14ac:dyDescent="0.35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</row>
    <row r="734" spans="1:37" ht="21" customHeight="1" x14ac:dyDescent="0.35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</row>
    <row r="735" spans="1:37" ht="21" customHeight="1" x14ac:dyDescent="0.35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</row>
    <row r="736" spans="1:37" ht="21" customHeight="1" x14ac:dyDescent="0.35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</row>
    <row r="737" spans="1:37" ht="21" customHeight="1" x14ac:dyDescent="0.35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</row>
    <row r="738" spans="1:37" ht="21" customHeight="1" x14ac:dyDescent="0.35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</row>
    <row r="739" spans="1:37" ht="21" customHeight="1" x14ac:dyDescent="0.35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</row>
    <row r="740" spans="1:37" ht="21" customHeight="1" x14ac:dyDescent="0.35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</row>
    <row r="741" spans="1:37" ht="21" customHeight="1" x14ac:dyDescent="0.35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</row>
    <row r="742" spans="1:37" ht="21" customHeight="1" x14ac:dyDescent="0.35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</row>
    <row r="743" spans="1:37" ht="21" customHeight="1" x14ac:dyDescent="0.35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</row>
    <row r="744" spans="1:37" ht="21" customHeight="1" x14ac:dyDescent="0.35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</row>
    <row r="745" spans="1:37" ht="21" customHeight="1" x14ac:dyDescent="0.35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</row>
    <row r="746" spans="1:37" ht="21" customHeight="1" x14ac:dyDescent="0.35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</row>
    <row r="747" spans="1:37" ht="21" customHeight="1" x14ac:dyDescent="0.35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</row>
    <row r="748" spans="1:37" ht="21" customHeight="1" x14ac:dyDescent="0.35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</row>
    <row r="749" spans="1:37" ht="21" customHeight="1" x14ac:dyDescent="0.35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</row>
    <row r="750" spans="1:37" ht="21" customHeight="1" x14ac:dyDescent="0.35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</row>
    <row r="751" spans="1:37" ht="21" customHeight="1" x14ac:dyDescent="0.35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</row>
    <row r="752" spans="1:37" ht="21" customHeight="1" x14ac:dyDescent="0.35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</row>
    <row r="753" spans="1:37" ht="21" customHeight="1" x14ac:dyDescent="0.35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</row>
    <row r="754" spans="1:37" ht="21" customHeight="1" x14ac:dyDescent="0.35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</row>
    <row r="755" spans="1:37" ht="21" customHeight="1" x14ac:dyDescent="0.35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</row>
    <row r="756" spans="1:37" ht="21" customHeight="1" x14ac:dyDescent="0.35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</row>
    <row r="757" spans="1:37" ht="21" customHeight="1" x14ac:dyDescent="0.35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</row>
    <row r="758" spans="1:37" ht="21" customHeight="1" x14ac:dyDescent="0.35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</row>
    <row r="759" spans="1:37" ht="21" customHeight="1" x14ac:dyDescent="0.35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</row>
    <row r="760" spans="1:37" ht="21" customHeight="1" x14ac:dyDescent="0.35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</row>
    <row r="761" spans="1:37" ht="21" customHeight="1" x14ac:dyDescent="0.35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</row>
    <row r="762" spans="1:37" ht="21" customHeight="1" x14ac:dyDescent="0.35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</row>
    <row r="763" spans="1:37" ht="21" customHeight="1" x14ac:dyDescent="0.35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</row>
    <row r="764" spans="1:37" ht="21" customHeight="1" x14ac:dyDescent="0.35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</row>
    <row r="765" spans="1:37" ht="21" customHeight="1" x14ac:dyDescent="0.35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</row>
    <row r="766" spans="1:37" ht="21" customHeight="1" x14ac:dyDescent="0.35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</row>
    <row r="767" spans="1:37" ht="21" customHeight="1" x14ac:dyDescent="0.35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</row>
    <row r="768" spans="1:37" ht="21" customHeight="1" x14ac:dyDescent="0.35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</row>
    <row r="769" spans="1:37" ht="21" customHeight="1" x14ac:dyDescent="0.35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</row>
    <row r="770" spans="1:37" ht="21" customHeight="1" x14ac:dyDescent="0.35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</row>
    <row r="771" spans="1:37" ht="21" customHeight="1" x14ac:dyDescent="0.35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</row>
    <row r="772" spans="1:37" ht="21" customHeight="1" x14ac:dyDescent="0.35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</row>
    <row r="773" spans="1:37" ht="21" customHeight="1" x14ac:dyDescent="0.35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</row>
    <row r="774" spans="1:37" ht="21" customHeight="1" x14ac:dyDescent="0.35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</row>
    <row r="775" spans="1:37" ht="21" customHeight="1" x14ac:dyDescent="0.35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</row>
    <row r="776" spans="1:37" ht="21" customHeight="1" x14ac:dyDescent="0.35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</row>
    <row r="777" spans="1:37" ht="21" customHeight="1" x14ac:dyDescent="0.35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</row>
    <row r="778" spans="1:37" ht="21" customHeight="1" x14ac:dyDescent="0.35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</row>
    <row r="779" spans="1:37" ht="21" customHeight="1" x14ac:dyDescent="0.35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</row>
    <row r="780" spans="1:37" ht="21" customHeight="1" x14ac:dyDescent="0.35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</row>
    <row r="781" spans="1:37" ht="21" customHeight="1" x14ac:dyDescent="0.35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</row>
    <row r="782" spans="1:37" ht="21" customHeight="1" x14ac:dyDescent="0.35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</row>
    <row r="783" spans="1:37" ht="21" customHeight="1" x14ac:dyDescent="0.35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</row>
    <row r="784" spans="1:37" ht="21" customHeight="1" x14ac:dyDescent="0.35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</row>
    <row r="785" spans="1:37" ht="21" customHeight="1" x14ac:dyDescent="0.35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</row>
    <row r="786" spans="1:37" ht="21" customHeight="1" x14ac:dyDescent="0.35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</row>
    <row r="787" spans="1:37" ht="21" customHeight="1" x14ac:dyDescent="0.35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</row>
    <row r="788" spans="1:37" ht="21" customHeight="1" x14ac:dyDescent="0.35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</row>
    <row r="789" spans="1:37" ht="21" customHeight="1" x14ac:dyDescent="0.35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</row>
    <row r="790" spans="1:37" ht="21" customHeight="1" x14ac:dyDescent="0.35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</row>
    <row r="791" spans="1:37" ht="21" customHeight="1" x14ac:dyDescent="0.35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</row>
    <row r="792" spans="1:37" ht="21" customHeight="1" x14ac:dyDescent="0.35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</row>
    <row r="793" spans="1:37" ht="21" customHeight="1" x14ac:dyDescent="0.35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</row>
    <row r="794" spans="1:37" ht="21" customHeight="1" x14ac:dyDescent="0.35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</row>
    <row r="795" spans="1:37" ht="21" customHeight="1" x14ac:dyDescent="0.35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</row>
    <row r="796" spans="1:37" ht="21" customHeight="1" x14ac:dyDescent="0.35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</row>
    <row r="797" spans="1:37" ht="21" customHeight="1" x14ac:dyDescent="0.35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</row>
    <row r="798" spans="1:37" ht="21" customHeight="1" x14ac:dyDescent="0.35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</row>
    <row r="799" spans="1:37" ht="21" customHeight="1" x14ac:dyDescent="0.35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</row>
    <row r="800" spans="1:37" ht="21" customHeight="1" x14ac:dyDescent="0.35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</row>
    <row r="801" spans="1:37" ht="21" customHeight="1" x14ac:dyDescent="0.35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</row>
    <row r="802" spans="1:37" ht="21" customHeight="1" x14ac:dyDescent="0.35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</row>
    <row r="803" spans="1:37" ht="21" customHeight="1" x14ac:dyDescent="0.35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</row>
    <row r="804" spans="1:37" ht="21" customHeight="1" x14ac:dyDescent="0.35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</row>
    <row r="805" spans="1:37" ht="21" customHeight="1" x14ac:dyDescent="0.35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</row>
    <row r="806" spans="1:37" ht="21" customHeight="1" x14ac:dyDescent="0.35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</row>
    <row r="807" spans="1:37" ht="21" customHeight="1" x14ac:dyDescent="0.35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</row>
    <row r="808" spans="1:37" ht="21" customHeight="1" x14ac:dyDescent="0.35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</row>
    <row r="809" spans="1:37" ht="21" customHeight="1" x14ac:dyDescent="0.35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</row>
    <row r="810" spans="1:37" ht="21" customHeight="1" x14ac:dyDescent="0.35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</row>
    <row r="811" spans="1:37" ht="21" customHeight="1" x14ac:dyDescent="0.35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</row>
    <row r="812" spans="1:37" ht="21" customHeight="1" x14ac:dyDescent="0.35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</row>
    <row r="813" spans="1:37" ht="21" customHeight="1" x14ac:dyDescent="0.35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</row>
    <row r="814" spans="1:37" ht="21" customHeight="1" x14ac:dyDescent="0.35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</row>
    <row r="815" spans="1:37" ht="21" customHeight="1" x14ac:dyDescent="0.35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</row>
    <row r="816" spans="1:37" ht="21" customHeight="1" x14ac:dyDescent="0.35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</row>
    <row r="817" spans="1:37" ht="21" customHeight="1" x14ac:dyDescent="0.35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</row>
    <row r="818" spans="1:37" ht="21" customHeight="1" x14ac:dyDescent="0.35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</row>
    <row r="819" spans="1:37" ht="21" customHeight="1" x14ac:dyDescent="0.35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</row>
    <row r="820" spans="1:37" ht="21" customHeight="1" x14ac:dyDescent="0.35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</row>
    <row r="821" spans="1:37" ht="21" customHeight="1" x14ac:dyDescent="0.35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</row>
    <row r="822" spans="1:37" ht="21" customHeight="1" x14ac:dyDescent="0.35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</row>
    <row r="823" spans="1:37" ht="21" customHeight="1" x14ac:dyDescent="0.35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</row>
    <row r="824" spans="1:37" ht="21" customHeight="1" x14ac:dyDescent="0.35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</row>
    <row r="825" spans="1:37" ht="21" customHeight="1" x14ac:dyDescent="0.35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</row>
    <row r="826" spans="1:37" ht="21" customHeight="1" x14ac:dyDescent="0.35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</row>
    <row r="827" spans="1:37" ht="21" customHeight="1" x14ac:dyDescent="0.35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</row>
    <row r="828" spans="1:37" ht="21" customHeight="1" x14ac:dyDescent="0.35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</row>
    <row r="829" spans="1:37" ht="21" customHeight="1" x14ac:dyDescent="0.35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</row>
    <row r="830" spans="1:37" ht="21" customHeight="1" x14ac:dyDescent="0.35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</row>
    <row r="831" spans="1:37" ht="21" customHeight="1" x14ac:dyDescent="0.35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</row>
    <row r="832" spans="1:37" ht="21" customHeight="1" x14ac:dyDescent="0.35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</row>
    <row r="833" spans="1:37" ht="21" customHeight="1" x14ac:dyDescent="0.35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</row>
    <row r="834" spans="1:37" ht="21" customHeight="1" x14ac:dyDescent="0.35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</row>
    <row r="835" spans="1:37" ht="21" customHeight="1" x14ac:dyDescent="0.35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</row>
    <row r="836" spans="1:37" ht="21" customHeight="1" x14ac:dyDescent="0.35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</row>
    <row r="837" spans="1:37" ht="21" customHeight="1" x14ac:dyDescent="0.35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</row>
    <row r="838" spans="1:37" ht="21" customHeight="1" x14ac:dyDescent="0.35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</row>
    <row r="839" spans="1:37" ht="21" customHeight="1" x14ac:dyDescent="0.35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</row>
    <row r="840" spans="1:37" ht="21" customHeight="1" x14ac:dyDescent="0.35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</row>
    <row r="841" spans="1:37" ht="21" customHeight="1" x14ac:dyDescent="0.35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</row>
    <row r="842" spans="1:37" ht="21" customHeight="1" x14ac:dyDescent="0.35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</row>
    <row r="843" spans="1:37" ht="21" customHeight="1" x14ac:dyDescent="0.35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</row>
    <row r="844" spans="1:37" ht="21" customHeight="1" x14ac:dyDescent="0.35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</row>
    <row r="845" spans="1:37" ht="21" customHeight="1" x14ac:dyDescent="0.35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</row>
    <row r="846" spans="1:37" ht="21" customHeight="1" x14ac:dyDescent="0.35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</row>
    <row r="847" spans="1:37" ht="21" customHeight="1" x14ac:dyDescent="0.35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</row>
    <row r="848" spans="1:37" ht="21" customHeight="1" x14ac:dyDescent="0.35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</row>
    <row r="849" spans="1:37" ht="21" customHeight="1" x14ac:dyDescent="0.35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</row>
    <row r="850" spans="1:37" ht="21" customHeight="1" x14ac:dyDescent="0.35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</row>
    <row r="851" spans="1:37" ht="21" customHeight="1" x14ac:dyDescent="0.35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</row>
    <row r="852" spans="1:37" ht="21" customHeight="1" x14ac:dyDescent="0.35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</row>
    <row r="853" spans="1:37" ht="21" customHeight="1" x14ac:dyDescent="0.35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</row>
    <row r="854" spans="1:37" ht="21" customHeight="1" x14ac:dyDescent="0.35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</row>
    <row r="855" spans="1:37" ht="21" customHeight="1" x14ac:dyDescent="0.35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</row>
    <row r="856" spans="1:37" ht="21" customHeight="1" x14ac:dyDescent="0.35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</row>
    <row r="857" spans="1:37" ht="21" customHeight="1" x14ac:dyDescent="0.35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</row>
    <row r="858" spans="1:37" ht="21" customHeight="1" x14ac:dyDescent="0.35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</row>
    <row r="859" spans="1:37" ht="21" customHeight="1" x14ac:dyDescent="0.35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</row>
    <row r="860" spans="1:37" ht="21" customHeight="1" x14ac:dyDescent="0.35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</row>
    <row r="861" spans="1:37" ht="21" customHeight="1" x14ac:dyDescent="0.35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</row>
    <row r="862" spans="1:37" ht="21" customHeight="1" x14ac:dyDescent="0.35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</row>
    <row r="863" spans="1:37" ht="21" customHeight="1" x14ac:dyDescent="0.35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</row>
    <row r="864" spans="1:37" ht="21" customHeight="1" x14ac:dyDescent="0.35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</row>
    <row r="865" spans="1:37" ht="21" customHeight="1" x14ac:dyDescent="0.35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</row>
    <row r="866" spans="1:37" ht="21" customHeight="1" x14ac:dyDescent="0.35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</row>
    <row r="867" spans="1:37" ht="21" customHeight="1" x14ac:dyDescent="0.35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</row>
    <row r="868" spans="1:37" ht="21" customHeight="1" x14ac:dyDescent="0.35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</row>
    <row r="869" spans="1:37" ht="21" customHeight="1" x14ac:dyDescent="0.35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</row>
    <row r="870" spans="1:37" ht="21" customHeight="1" x14ac:dyDescent="0.35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</row>
    <row r="871" spans="1:37" ht="21" customHeight="1" x14ac:dyDescent="0.35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</row>
    <row r="872" spans="1:37" ht="21" customHeight="1" x14ac:dyDescent="0.35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</row>
    <row r="873" spans="1:37" ht="21" customHeight="1" x14ac:dyDescent="0.35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</row>
    <row r="874" spans="1:37" ht="21" customHeight="1" x14ac:dyDescent="0.35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</row>
    <row r="875" spans="1:37" ht="21" customHeight="1" x14ac:dyDescent="0.35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</row>
    <row r="876" spans="1:37" ht="21" customHeight="1" x14ac:dyDescent="0.35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</row>
    <row r="877" spans="1:37" ht="21" customHeight="1" x14ac:dyDescent="0.35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</row>
    <row r="878" spans="1:37" ht="21" customHeight="1" x14ac:dyDescent="0.35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</row>
    <row r="879" spans="1:37" ht="21" customHeight="1" x14ac:dyDescent="0.35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</row>
    <row r="880" spans="1:37" ht="21" customHeight="1" x14ac:dyDescent="0.35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</row>
    <row r="881" spans="1:37" ht="21" customHeight="1" x14ac:dyDescent="0.35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</row>
    <row r="882" spans="1:37" ht="21" customHeight="1" x14ac:dyDescent="0.35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</row>
    <row r="883" spans="1:37" ht="21" customHeight="1" x14ac:dyDescent="0.35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</row>
    <row r="884" spans="1:37" ht="21" customHeight="1" x14ac:dyDescent="0.35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</row>
    <row r="885" spans="1:37" ht="21" customHeight="1" x14ac:dyDescent="0.35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</row>
    <row r="886" spans="1:37" ht="21" customHeight="1" x14ac:dyDescent="0.35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</row>
    <row r="887" spans="1:37" ht="21" customHeight="1" x14ac:dyDescent="0.35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</row>
    <row r="888" spans="1:37" ht="21" customHeight="1" x14ac:dyDescent="0.35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</row>
    <row r="889" spans="1:37" ht="21" customHeight="1" x14ac:dyDescent="0.35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</row>
    <row r="890" spans="1:37" ht="21" customHeight="1" x14ac:dyDescent="0.35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</row>
    <row r="891" spans="1:37" ht="21" customHeight="1" x14ac:dyDescent="0.35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</row>
    <row r="892" spans="1:37" ht="21" customHeight="1" x14ac:dyDescent="0.35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</row>
    <row r="893" spans="1:37" ht="21" customHeight="1" x14ac:dyDescent="0.35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</row>
    <row r="894" spans="1:37" ht="21" customHeight="1" x14ac:dyDescent="0.35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</row>
    <row r="895" spans="1:37" ht="21" customHeight="1" x14ac:dyDescent="0.35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</row>
    <row r="896" spans="1:37" ht="21" customHeight="1" x14ac:dyDescent="0.35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</row>
    <row r="897" spans="1:37" ht="21" customHeight="1" x14ac:dyDescent="0.35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</row>
    <row r="898" spans="1:37" ht="21" customHeight="1" x14ac:dyDescent="0.35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</row>
    <row r="899" spans="1:37" ht="21" customHeight="1" x14ac:dyDescent="0.35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</row>
    <row r="900" spans="1:37" ht="21" customHeight="1" x14ac:dyDescent="0.35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</row>
    <row r="901" spans="1:37" ht="21" customHeight="1" x14ac:dyDescent="0.35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</row>
    <row r="902" spans="1:37" ht="21" customHeight="1" x14ac:dyDescent="0.35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</row>
    <row r="903" spans="1:37" ht="21" customHeight="1" x14ac:dyDescent="0.35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</row>
    <row r="904" spans="1:37" ht="21" customHeight="1" x14ac:dyDescent="0.35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</row>
    <row r="905" spans="1:37" ht="21" customHeight="1" x14ac:dyDescent="0.35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</row>
    <row r="906" spans="1:37" ht="21" customHeight="1" x14ac:dyDescent="0.35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</row>
    <row r="907" spans="1:37" ht="21" customHeight="1" x14ac:dyDescent="0.35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</row>
    <row r="908" spans="1:37" ht="21" customHeight="1" x14ac:dyDescent="0.35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</row>
    <row r="909" spans="1:37" ht="21" customHeight="1" x14ac:dyDescent="0.35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</row>
    <row r="910" spans="1:37" ht="21" customHeight="1" x14ac:dyDescent="0.35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</row>
    <row r="911" spans="1:37" ht="21" customHeight="1" x14ac:dyDescent="0.35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</row>
    <row r="912" spans="1:37" ht="21" customHeight="1" x14ac:dyDescent="0.35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</row>
    <row r="913" spans="1:37" ht="21" customHeight="1" x14ac:dyDescent="0.35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</row>
    <row r="914" spans="1:37" ht="21" customHeight="1" x14ac:dyDescent="0.35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</row>
    <row r="915" spans="1:37" ht="21" customHeight="1" x14ac:dyDescent="0.35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</row>
    <row r="916" spans="1:37" ht="21" customHeight="1" x14ac:dyDescent="0.35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</row>
    <row r="917" spans="1:37" ht="21" customHeight="1" x14ac:dyDescent="0.35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</row>
    <row r="918" spans="1:37" ht="21" customHeight="1" x14ac:dyDescent="0.35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</row>
    <row r="919" spans="1:37" ht="21" customHeight="1" x14ac:dyDescent="0.35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</row>
    <row r="920" spans="1:37" ht="21" customHeight="1" x14ac:dyDescent="0.35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</row>
    <row r="921" spans="1:37" ht="21" customHeight="1" x14ac:dyDescent="0.35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</row>
    <row r="922" spans="1:37" ht="21" customHeight="1" x14ac:dyDescent="0.35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</row>
    <row r="923" spans="1:37" ht="21" customHeight="1" x14ac:dyDescent="0.35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</row>
    <row r="924" spans="1:37" ht="21" customHeight="1" x14ac:dyDescent="0.35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</row>
    <row r="925" spans="1:37" ht="21" customHeight="1" x14ac:dyDescent="0.35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</row>
    <row r="926" spans="1:37" ht="21" customHeight="1" x14ac:dyDescent="0.35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</row>
    <row r="927" spans="1:37" ht="21" customHeight="1" x14ac:dyDescent="0.35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</row>
    <row r="928" spans="1:37" ht="21" customHeight="1" x14ac:dyDescent="0.35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</row>
    <row r="929" spans="1:37" ht="21" customHeight="1" x14ac:dyDescent="0.35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</row>
    <row r="930" spans="1:37" ht="21" customHeight="1" x14ac:dyDescent="0.35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</row>
    <row r="931" spans="1:37" ht="21" customHeight="1" x14ac:dyDescent="0.35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</row>
    <row r="932" spans="1:37" ht="21" customHeight="1" x14ac:dyDescent="0.35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</row>
    <row r="933" spans="1:37" ht="21" customHeight="1" x14ac:dyDescent="0.35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</row>
    <row r="934" spans="1:37" ht="21" customHeight="1" x14ac:dyDescent="0.35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</row>
    <row r="935" spans="1:37" ht="21" customHeight="1" x14ac:dyDescent="0.35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</row>
    <row r="936" spans="1:37" ht="21" customHeight="1" x14ac:dyDescent="0.35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</row>
    <row r="937" spans="1:37" ht="21" customHeight="1" x14ac:dyDescent="0.35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</row>
    <row r="938" spans="1:37" ht="21" customHeight="1" x14ac:dyDescent="0.35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</row>
    <row r="939" spans="1:37" ht="21" customHeight="1" x14ac:dyDescent="0.35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</row>
    <row r="940" spans="1:37" ht="21" customHeight="1" x14ac:dyDescent="0.35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</row>
    <row r="941" spans="1:37" ht="21" customHeight="1" x14ac:dyDescent="0.35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</row>
    <row r="942" spans="1:37" ht="21" customHeight="1" x14ac:dyDescent="0.35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</row>
    <row r="943" spans="1:37" ht="21" customHeight="1" x14ac:dyDescent="0.35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</row>
    <row r="944" spans="1:37" ht="21" customHeight="1" x14ac:dyDescent="0.35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</row>
    <row r="945" spans="1:37" ht="21" customHeight="1" x14ac:dyDescent="0.35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</row>
    <row r="946" spans="1:37" ht="21" customHeight="1" x14ac:dyDescent="0.35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</row>
    <row r="947" spans="1:37" ht="21" customHeight="1" x14ac:dyDescent="0.35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</row>
    <row r="948" spans="1:37" ht="21" customHeight="1" x14ac:dyDescent="0.35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</row>
    <row r="949" spans="1:37" ht="21" customHeight="1" x14ac:dyDescent="0.35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</row>
    <row r="950" spans="1:37" ht="21" customHeight="1" x14ac:dyDescent="0.35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</row>
    <row r="951" spans="1:37" ht="21" customHeight="1" x14ac:dyDescent="0.35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</row>
    <row r="952" spans="1:37" ht="21" customHeight="1" x14ac:dyDescent="0.35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</row>
    <row r="953" spans="1:37" ht="21" customHeight="1" x14ac:dyDescent="0.35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</row>
    <row r="954" spans="1:37" ht="21" customHeight="1" x14ac:dyDescent="0.35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</row>
    <row r="955" spans="1:37" ht="21" customHeight="1" x14ac:dyDescent="0.35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</row>
    <row r="956" spans="1:37" ht="21" customHeight="1" x14ac:dyDescent="0.35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</row>
    <row r="957" spans="1:37" ht="21" customHeight="1" x14ac:dyDescent="0.35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</row>
    <row r="958" spans="1:37" ht="21" customHeight="1" x14ac:dyDescent="0.35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</row>
    <row r="959" spans="1:37" ht="21" customHeight="1" x14ac:dyDescent="0.35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</row>
    <row r="960" spans="1:37" ht="21" customHeight="1" x14ac:dyDescent="0.35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</row>
    <row r="961" spans="1:37" ht="21" customHeight="1" x14ac:dyDescent="0.35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</row>
    <row r="962" spans="1:37" ht="21" customHeight="1" x14ac:dyDescent="0.35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</row>
    <row r="963" spans="1:37" ht="21" customHeight="1" x14ac:dyDescent="0.35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</row>
    <row r="964" spans="1:37" ht="21" customHeight="1" x14ac:dyDescent="0.35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</row>
    <row r="965" spans="1:37" ht="21" customHeight="1" x14ac:dyDescent="0.35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</row>
    <row r="966" spans="1:37" ht="21" customHeight="1" x14ac:dyDescent="0.35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</row>
    <row r="967" spans="1:37" ht="21" customHeight="1" x14ac:dyDescent="0.35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</row>
    <row r="968" spans="1:37" ht="21" customHeight="1" x14ac:dyDescent="0.35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</row>
    <row r="969" spans="1:37" ht="21" customHeight="1" x14ac:dyDescent="0.35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</row>
    <row r="970" spans="1:37" ht="21" customHeight="1" x14ac:dyDescent="0.35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</row>
    <row r="971" spans="1:37" ht="21" customHeight="1" x14ac:dyDescent="0.35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</row>
    <row r="972" spans="1:37" ht="21" customHeight="1" x14ac:dyDescent="0.35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</row>
    <row r="973" spans="1:37" ht="21" customHeight="1" x14ac:dyDescent="0.35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</row>
    <row r="974" spans="1:37" ht="21" customHeight="1" x14ac:dyDescent="0.35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</row>
    <row r="975" spans="1:37" ht="21" customHeight="1" x14ac:dyDescent="0.35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</row>
    <row r="976" spans="1:37" ht="21" customHeight="1" x14ac:dyDescent="0.35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</row>
    <row r="977" spans="1:37" ht="21" customHeight="1" x14ac:dyDescent="0.35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</row>
    <row r="978" spans="1:37" ht="21" customHeight="1" x14ac:dyDescent="0.35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</row>
    <row r="979" spans="1:37" ht="21" customHeight="1" x14ac:dyDescent="0.35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</row>
    <row r="980" spans="1:37" ht="21" customHeight="1" x14ac:dyDescent="0.35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</row>
    <row r="981" spans="1:37" ht="21" customHeight="1" x14ac:dyDescent="0.35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</row>
    <row r="982" spans="1:37" ht="21" customHeight="1" x14ac:dyDescent="0.35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</row>
    <row r="983" spans="1:37" ht="21" customHeight="1" x14ac:dyDescent="0.35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</row>
    <row r="984" spans="1:37" ht="21" customHeight="1" x14ac:dyDescent="0.35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</row>
    <row r="985" spans="1:37" ht="21" customHeight="1" x14ac:dyDescent="0.35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</row>
    <row r="986" spans="1:37" ht="21" customHeight="1" x14ac:dyDescent="0.35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</row>
    <row r="987" spans="1:37" ht="21" customHeight="1" x14ac:dyDescent="0.35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</row>
    <row r="988" spans="1:37" ht="21" customHeight="1" x14ac:dyDescent="0.35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</row>
    <row r="989" spans="1:37" ht="21" customHeight="1" x14ac:dyDescent="0.35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</row>
    <row r="990" spans="1:37" ht="21" customHeight="1" x14ac:dyDescent="0.35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</row>
    <row r="991" spans="1:37" ht="21" customHeight="1" x14ac:dyDescent="0.35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</row>
    <row r="992" spans="1:37" ht="21" customHeight="1" x14ac:dyDescent="0.35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</row>
    <row r="993" spans="1:37" ht="21" customHeight="1" x14ac:dyDescent="0.35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</row>
    <row r="994" spans="1:37" ht="21" customHeight="1" x14ac:dyDescent="0.35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</row>
    <row r="995" spans="1:37" ht="21" customHeight="1" x14ac:dyDescent="0.35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</row>
    <row r="996" spans="1:37" ht="21" customHeight="1" x14ac:dyDescent="0.35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</row>
    <row r="997" spans="1:37" ht="21" customHeight="1" x14ac:dyDescent="0.35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</row>
    <row r="998" spans="1:37" ht="21" customHeight="1" x14ac:dyDescent="0.35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</row>
    <row r="999" spans="1:37" ht="21" customHeight="1" x14ac:dyDescent="0.35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</row>
    <row r="1000" spans="1:37" ht="21" customHeight="1" x14ac:dyDescent="0.35">
      <c r="A1000" s="6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</row>
  </sheetData>
  <mergeCells count="96">
    <mergeCell ref="AF28:AG28"/>
    <mergeCell ref="AH28:AI28"/>
    <mergeCell ref="AJ28:AK28"/>
    <mergeCell ref="A28:A29"/>
    <mergeCell ref="B28:C28"/>
    <mergeCell ref="D28:E28"/>
    <mergeCell ref="F28:G28"/>
    <mergeCell ref="H28:I28"/>
    <mergeCell ref="J28:K28"/>
    <mergeCell ref="L28:M28"/>
    <mergeCell ref="X14:Y14"/>
    <mergeCell ref="Z14:AA14"/>
    <mergeCell ref="A14:A15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AB14:AC14"/>
    <mergeCell ref="AD14:AE14"/>
    <mergeCell ref="AF14:AG14"/>
    <mergeCell ref="AH14:AI14"/>
    <mergeCell ref="AJ14:AK14"/>
    <mergeCell ref="X5:Y5"/>
    <mergeCell ref="Z5:AA5"/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B5:AC5"/>
    <mergeCell ref="AD5:AE5"/>
    <mergeCell ref="AF5:AG5"/>
    <mergeCell ref="AH5:AI5"/>
    <mergeCell ref="AJ5:AK5"/>
    <mergeCell ref="AF58:AG58"/>
    <mergeCell ref="AH58:AI58"/>
    <mergeCell ref="AJ58:AK58"/>
    <mergeCell ref="N58:O58"/>
    <mergeCell ref="P58:Q58"/>
    <mergeCell ref="R58:S58"/>
    <mergeCell ref="T58:U58"/>
    <mergeCell ref="V58:W58"/>
    <mergeCell ref="X58:Y58"/>
    <mergeCell ref="Z58:AA58"/>
    <mergeCell ref="J58:K58"/>
    <mergeCell ref="L58:M58"/>
    <mergeCell ref="A97:H100"/>
    <mergeCell ref="AB58:AC58"/>
    <mergeCell ref="AD58:AE58"/>
    <mergeCell ref="A58:A59"/>
    <mergeCell ref="B58:C58"/>
    <mergeCell ref="D58:E58"/>
    <mergeCell ref="F58:G58"/>
    <mergeCell ref="H58:I58"/>
    <mergeCell ref="X41:Y41"/>
    <mergeCell ref="Z41:AA41"/>
    <mergeCell ref="A41:A42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AB41:AC41"/>
    <mergeCell ref="AD41:AE41"/>
    <mergeCell ref="AF41:AG41"/>
    <mergeCell ref="AH41:AI41"/>
    <mergeCell ref="AJ41:AK41"/>
    <mergeCell ref="AB28:AC28"/>
    <mergeCell ref="AD28:AE28"/>
    <mergeCell ref="N28:O28"/>
    <mergeCell ref="P28:Q28"/>
    <mergeCell ref="R28:S28"/>
    <mergeCell ref="T28:U28"/>
    <mergeCell ref="V28:W28"/>
    <mergeCell ref="X28:Y28"/>
    <mergeCell ref="Z28:AA28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Sociodemográficos SIP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jose.cano</dc:creator>
  <cp:lastModifiedBy>MERCEDES ZARZOSA COVARRUBIAS</cp:lastModifiedBy>
  <dcterms:created xsi:type="dcterms:W3CDTF">2010-02-25T04:26:08Z</dcterms:created>
  <dcterms:modified xsi:type="dcterms:W3CDTF">2024-10-23T19:54:46Z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0x0101007BBDD1B6E6B2C742BE3F4CEA22114537</vt:lpwstr>
  </property>
</Properties>
</file>